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cl\Desktop\"/>
    </mc:Choice>
  </mc:AlternateContent>
  <xr:revisionPtr revIDLastSave="0" documentId="13_ncr:1_{E00BDAF1-C118-4083-B4FA-0E855EC0A4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sis" sheetId="4" r:id="rId1"/>
    <sheet name="01" sheetId="1" r:id="rId2"/>
    <sheet name="02" sheetId="5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12" r:id="rId10"/>
    <sheet name="10" sheetId="13" r:id="rId11"/>
    <sheet name="11" sheetId="14" r:id="rId12"/>
    <sheet name="12" sheetId="15" r:id="rId13"/>
  </sheets>
  <definedNames>
    <definedName name="_xlnm.Print_Area" localSheetId="1">'01'!$A$1:$K$44</definedName>
    <definedName name="_xlnm.Print_Area" localSheetId="2">'02'!$A$1:$K$44</definedName>
    <definedName name="_xlnm.Print_Area" localSheetId="3">'03'!$A$1:$K$44</definedName>
    <definedName name="_xlnm.Print_Area" localSheetId="4">'04'!$A$1:$K$44</definedName>
    <definedName name="_xlnm.Print_Area" localSheetId="5">'05'!$A$1:$K$44</definedName>
    <definedName name="_xlnm.Print_Area" localSheetId="6">'06'!$A$1:$K$44</definedName>
    <definedName name="_xlnm.Print_Area" localSheetId="7">'07'!$A$1:$K$44</definedName>
    <definedName name="_xlnm.Print_Area" localSheetId="8">'08'!$A$1:$K$44</definedName>
    <definedName name="_xlnm.Print_Area" localSheetId="9">'09'!$A$1:$K$44</definedName>
    <definedName name="_xlnm.Print_Area" localSheetId="10">'10'!$A$1:$K$44</definedName>
    <definedName name="_xlnm.Print_Area" localSheetId="11">'11'!$A$1:$K$44</definedName>
    <definedName name="_xlnm.Print_Area" localSheetId="12">'12'!$A$1:$K$44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J10" i="6"/>
  <c r="J10" i="7"/>
  <c r="J10" i="8"/>
  <c r="J10" i="9"/>
  <c r="J10" i="10"/>
  <c r="J10" i="11"/>
  <c r="J10" i="12"/>
  <c r="J10" i="13"/>
  <c r="J10" i="14"/>
  <c r="J10" i="15"/>
  <c r="J10" i="1"/>
  <c r="J6" i="5"/>
  <c r="J6" i="6"/>
  <c r="J6" i="7"/>
  <c r="J6" i="8"/>
  <c r="J6" i="9"/>
  <c r="J6" i="10"/>
  <c r="J6" i="11"/>
  <c r="J6" i="12"/>
  <c r="J6" i="13"/>
  <c r="J6" i="14"/>
  <c r="J6" i="15"/>
  <c r="J6" i="1"/>
  <c r="D38" i="15"/>
  <c r="G32" i="15"/>
  <c r="F32" i="15"/>
  <c r="H32" i="15" s="1"/>
  <c r="I32" i="15" s="1"/>
  <c r="E32" i="15"/>
  <c r="J32" i="15" s="1"/>
  <c r="G31" i="15"/>
  <c r="F31" i="15"/>
  <c r="H31" i="15" s="1"/>
  <c r="I31" i="15" s="1"/>
  <c r="E31" i="15"/>
  <c r="J31" i="15" s="1"/>
  <c r="G30" i="15"/>
  <c r="F30" i="15"/>
  <c r="H30" i="15" s="1"/>
  <c r="I30" i="15" s="1"/>
  <c r="E30" i="15"/>
  <c r="K30" i="15" s="1"/>
  <c r="G29" i="15"/>
  <c r="F29" i="15"/>
  <c r="H29" i="15" s="1"/>
  <c r="I29" i="15" s="1"/>
  <c r="E29" i="15"/>
  <c r="G28" i="15"/>
  <c r="F28" i="15"/>
  <c r="H28" i="15" s="1"/>
  <c r="I28" i="15" s="1"/>
  <c r="E28" i="15"/>
  <c r="K28" i="15" s="1"/>
  <c r="K27" i="15"/>
  <c r="G27" i="15"/>
  <c r="F27" i="15"/>
  <c r="H27" i="15" s="1"/>
  <c r="I27" i="15" s="1"/>
  <c r="E27" i="15"/>
  <c r="J27" i="15" s="1"/>
  <c r="G26" i="15"/>
  <c r="F26" i="15"/>
  <c r="H26" i="15" s="1"/>
  <c r="I26" i="15" s="1"/>
  <c r="E26" i="15"/>
  <c r="K26" i="15" s="1"/>
  <c r="G25" i="15"/>
  <c r="F25" i="15"/>
  <c r="H25" i="15" s="1"/>
  <c r="I25" i="15" s="1"/>
  <c r="E25" i="15"/>
  <c r="G24" i="15"/>
  <c r="F24" i="15"/>
  <c r="H24" i="15" s="1"/>
  <c r="I24" i="15" s="1"/>
  <c r="E24" i="15"/>
  <c r="K24" i="15" s="1"/>
  <c r="G23" i="15"/>
  <c r="F23" i="15"/>
  <c r="H23" i="15" s="1"/>
  <c r="I23" i="15" s="1"/>
  <c r="E23" i="15"/>
  <c r="J23" i="15" s="1"/>
  <c r="G22" i="15"/>
  <c r="F22" i="15"/>
  <c r="H22" i="15" s="1"/>
  <c r="I22" i="15" s="1"/>
  <c r="E22" i="15"/>
  <c r="K22" i="15" s="1"/>
  <c r="F21" i="15"/>
  <c r="H21" i="15" s="1"/>
  <c r="I21" i="15" s="1"/>
  <c r="E21" i="15"/>
  <c r="F20" i="15"/>
  <c r="H20" i="15" s="1"/>
  <c r="I20" i="15" s="1"/>
  <c r="E20" i="15"/>
  <c r="K20" i="15" s="1"/>
  <c r="F19" i="15"/>
  <c r="H19" i="15" s="1"/>
  <c r="I19" i="15" s="1"/>
  <c r="E19" i="15"/>
  <c r="K19" i="15" s="1"/>
  <c r="F18" i="15"/>
  <c r="E18" i="15"/>
  <c r="K18" i="15" s="1"/>
  <c r="F17" i="15"/>
  <c r="E17" i="15"/>
  <c r="F16" i="15"/>
  <c r="G16" i="15" s="1"/>
  <c r="E16" i="15"/>
  <c r="K16" i="15" s="1"/>
  <c r="C13" i="15"/>
  <c r="A13" i="15"/>
  <c r="H10" i="15"/>
  <c r="C10" i="15"/>
  <c r="C8" i="15"/>
  <c r="H6" i="15"/>
  <c r="C6" i="15"/>
  <c r="D38" i="14"/>
  <c r="G32" i="14"/>
  <c r="F32" i="14"/>
  <c r="H32" i="14" s="1"/>
  <c r="I32" i="14" s="1"/>
  <c r="E32" i="14"/>
  <c r="K32" i="14" s="1"/>
  <c r="G31" i="14"/>
  <c r="F31" i="14"/>
  <c r="H31" i="14" s="1"/>
  <c r="I31" i="14" s="1"/>
  <c r="E31" i="14"/>
  <c r="G30" i="14"/>
  <c r="F30" i="14"/>
  <c r="H30" i="14" s="1"/>
  <c r="I30" i="14" s="1"/>
  <c r="E30" i="14"/>
  <c r="K30" i="14" s="1"/>
  <c r="G29" i="14"/>
  <c r="F29" i="14"/>
  <c r="H29" i="14" s="1"/>
  <c r="I29" i="14" s="1"/>
  <c r="E29" i="14"/>
  <c r="K29" i="14" s="1"/>
  <c r="G28" i="14"/>
  <c r="F28" i="14"/>
  <c r="H28" i="14" s="1"/>
  <c r="I28" i="14" s="1"/>
  <c r="E28" i="14"/>
  <c r="K28" i="14" s="1"/>
  <c r="G27" i="14"/>
  <c r="F27" i="14"/>
  <c r="H27" i="14" s="1"/>
  <c r="I27" i="14" s="1"/>
  <c r="E27" i="14"/>
  <c r="G26" i="14"/>
  <c r="F26" i="14"/>
  <c r="H26" i="14" s="1"/>
  <c r="I26" i="14" s="1"/>
  <c r="E26" i="14"/>
  <c r="K26" i="14" s="1"/>
  <c r="G25" i="14"/>
  <c r="F25" i="14"/>
  <c r="H25" i="14" s="1"/>
  <c r="I25" i="14" s="1"/>
  <c r="E25" i="14"/>
  <c r="K25" i="14" s="1"/>
  <c r="G24" i="14"/>
  <c r="F24" i="14"/>
  <c r="H24" i="14" s="1"/>
  <c r="I24" i="14" s="1"/>
  <c r="E24" i="14"/>
  <c r="K24" i="14" s="1"/>
  <c r="G23" i="14"/>
  <c r="F23" i="14"/>
  <c r="H23" i="14" s="1"/>
  <c r="I23" i="14" s="1"/>
  <c r="E23" i="14"/>
  <c r="G22" i="14"/>
  <c r="F22" i="14"/>
  <c r="H22" i="14" s="1"/>
  <c r="I22" i="14" s="1"/>
  <c r="E22" i="14"/>
  <c r="K22" i="14" s="1"/>
  <c r="K21" i="14"/>
  <c r="F21" i="14"/>
  <c r="H21" i="14" s="1"/>
  <c r="I21" i="14" s="1"/>
  <c r="E21" i="14"/>
  <c r="J21" i="14" s="1"/>
  <c r="F20" i="14"/>
  <c r="E20" i="14"/>
  <c r="K20" i="14" s="1"/>
  <c r="F19" i="14"/>
  <c r="G19" i="14" s="1"/>
  <c r="E19" i="14"/>
  <c r="F18" i="14"/>
  <c r="E18" i="14"/>
  <c r="K18" i="14" s="1"/>
  <c r="F17" i="14"/>
  <c r="E17" i="14"/>
  <c r="K17" i="14" s="1"/>
  <c r="F16" i="14"/>
  <c r="E16" i="14"/>
  <c r="C13" i="14"/>
  <c r="A13" i="14"/>
  <c r="H10" i="14"/>
  <c r="C10" i="14"/>
  <c r="C8" i="14"/>
  <c r="H6" i="14"/>
  <c r="C6" i="14"/>
  <c r="D38" i="13"/>
  <c r="K32" i="13"/>
  <c r="G32" i="13"/>
  <c r="F32" i="13"/>
  <c r="H32" i="13" s="1"/>
  <c r="I32" i="13" s="1"/>
  <c r="E32" i="13"/>
  <c r="J32" i="13" s="1"/>
  <c r="G31" i="13"/>
  <c r="F31" i="13"/>
  <c r="H31" i="13" s="1"/>
  <c r="I31" i="13" s="1"/>
  <c r="E31" i="13"/>
  <c r="K31" i="13" s="1"/>
  <c r="G30" i="13"/>
  <c r="F30" i="13"/>
  <c r="H30" i="13" s="1"/>
  <c r="I30" i="13" s="1"/>
  <c r="E30" i="13"/>
  <c r="K30" i="13" s="1"/>
  <c r="G29" i="13"/>
  <c r="F29" i="13"/>
  <c r="H29" i="13" s="1"/>
  <c r="I29" i="13" s="1"/>
  <c r="E29" i="13"/>
  <c r="G28" i="13"/>
  <c r="F28" i="13"/>
  <c r="H28" i="13" s="1"/>
  <c r="I28" i="13" s="1"/>
  <c r="E28" i="13"/>
  <c r="K28" i="13" s="1"/>
  <c r="G27" i="13"/>
  <c r="F27" i="13"/>
  <c r="H27" i="13" s="1"/>
  <c r="I27" i="13" s="1"/>
  <c r="E27" i="13"/>
  <c r="K27" i="13" s="1"/>
  <c r="G26" i="13"/>
  <c r="F26" i="13"/>
  <c r="H26" i="13" s="1"/>
  <c r="I26" i="13" s="1"/>
  <c r="E26" i="13"/>
  <c r="K26" i="13" s="1"/>
  <c r="G25" i="13"/>
  <c r="F25" i="13"/>
  <c r="H25" i="13" s="1"/>
  <c r="I25" i="13" s="1"/>
  <c r="E25" i="13"/>
  <c r="G24" i="13"/>
  <c r="F24" i="13"/>
  <c r="E24" i="13"/>
  <c r="G23" i="13"/>
  <c r="F23" i="13"/>
  <c r="E23" i="13"/>
  <c r="K23" i="13" s="1"/>
  <c r="G22" i="13"/>
  <c r="F22" i="13"/>
  <c r="H22" i="13" s="1"/>
  <c r="I22" i="13" s="1"/>
  <c r="E22" i="13"/>
  <c r="K22" i="13" s="1"/>
  <c r="F21" i="13"/>
  <c r="G21" i="13" s="1"/>
  <c r="E21" i="13"/>
  <c r="F20" i="13"/>
  <c r="H20" i="13" s="1"/>
  <c r="I20" i="13" s="1"/>
  <c r="E20" i="13"/>
  <c r="J20" i="13" s="1"/>
  <c r="F19" i="13"/>
  <c r="E19" i="13"/>
  <c r="F18" i="13"/>
  <c r="E18" i="13"/>
  <c r="K18" i="13" s="1"/>
  <c r="F17" i="13"/>
  <c r="E17" i="13"/>
  <c r="F16" i="13"/>
  <c r="G16" i="13" s="1"/>
  <c r="E16" i="13"/>
  <c r="J16" i="13" s="1"/>
  <c r="C13" i="13"/>
  <c r="A13" i="13"/>
  <c r="H10" i="13"/>
  <c r="C10" i="13"/>
  <c r="C8" i="13"/>
  <c r="H6" i="13"/>
  <c r="C6" i="13"/>
  <c r="D38" i="12"/>
  <c r="G32" i="12"/>
  <c r="F32" i="12"/>
  <c r="H32" i="12" s="1"/>
  <c r="I32" i="12" s="1"/>
  <c r="E32" i="12"/>
  <c r="K32" i="12" s="1"/>
  <c r="G31" i="12"/>
  <c r="F31" i="12"/>
  <c r="H31" i="12" s="1"/>
  <c r="I31" i="12" s="1"/>
  <c r="E31" i="12"/>
  <c r="J31" i="12" s="1"/>
  <c r="G30" i="12"/>
  <c r="F30" i="12"/>
  <c r="H30" i="12" s="1"/>
  <c r="I30" i="12" s="1"/>
  <c r="E30" i="12"/>
  <c r="K30" i="12" s="1"/>
  <c r="G29" i="12"/>
  <c r="F29" i="12"/>
  <c r="H29" i="12" s="1"/>
  <c r="I29" i="12" s="1"/>
  <c r="E29" i="12"/>
  <c r="K29" i="12" s="1"/>
  <c r="G28" i="12"/>
  <c r="F28" i="12"/>
  <c r="H28" i="12" s="1"/>
  <c r="I28" i="12" s="1"/>
  <c r="E28" i="12"/>
  <c r="K28" i="12" s="1"/>
  <c r="G27" i="12"/>
  <c r="F27" i="12"/>
  <c r="H27" i="12" s="1"/>
  <c r="I27" i="12" s="1"/>
  <c r="E27" i="12"/>
  <c r="J27" i="12" s="1"/>
  <c r="G26" i="12"/>
  <c r="F26" i="12"/>
  <c r="H26" i="12" s="1"/>
  <c r="I26" i="12" s="1"/>
  <c r="E26" i="12"/>
  <c r="K26" i="12" s="1"/>
  <c r="G25" i="12"/>
  <c r="F25" i="12"/>
  <c r="H25" i="12" s="1"/>
  <c r="I25" i="12" s="1"/>
  <c r="E25" i="12"/>
  <c r="J25" i="12" s="1"/>
  <c r="G24" i="12"/>
  <c r="F24" i="12"/>
  <c r="H24" i="12" s="1"/>
  <c r="I24" i="12" s="1"/>
  <c r="E24" i="12"/>
  <c r="K24" i="12" s="1"/>
  <c r="G23" i="12"/>
  <c r="F23" i="12"/>
  <c r="H23" i="12" s="1"/>
  <c r="I23" i="12" s="1"/>
  <c r="E23" i="12"/>
  <c r="J23" i="12" s="1"/>
  <c r="G22" i="12"/>
  <c r="F22" i="12"/>
  <c r="H22" i="12" s="1"/>
  <c r="I22" i="12" s="1"/>
  <c r="E22" i="12"/>
  <c r="J22" i="12" s="1"/>
  <c r="F21" i="12"/>
  <c r="H21" i="12" s="1"/>
  <c r="I21" i="12" s="1"/>
  <c r="E21" i="12"/>
  <c r="J21" i="12" s="1"/>
  <c r="F20" i="12"/>
  <c r="G20" i="12" s="1"/>
  <c r="E20" i="12"/>
  <c r="K20" i="12" s="1"/>
  <c r="F19" i="12"/>
  <c r="H19" i="12" s="1"/>
  <c r="I19" i="12" s="1"/>
  <c r="E19" i="12"/>
  <c r="J19" i="12" s="1"/>
  <c r="F18" i="12"/>
  <c r="H18" i="12" s="1"/>
  <c r="I18" i="12" s="1"/>
  <c r="E18" i="12"/>
  <c r="F17" i="12"/>
  <c r="H17" i="12" s="1"/>
  <c r="I17" i="12" s="1"/>
  <c r="E17" i="12"/>
  <c r="J17" i="12" s="1"/>
  <c r="F16" i="12"/>
  <c r="G16" i="12" s="1"/>
  <c r="E16" i="12"/>
  <c r="C13" i="12"/>
  <c r="A13" i="12"/>
  <c r="E13" i="12" s="1"/>
  <c r="H10" i="12"/>
  <c r="C10" i="12"/>
  <c r="C8" i="12"/>
  <c r="H6" i="12"/>
  <c r="C6" i="12"/>
  <c r="D38" i="11"/>
  <c r="G32" i="11"/>
  <c r="F32" i="11"/>
  <c r="H32" i="11" s="1"/>
  <c r="I32" i="11" s="1"/>
  <c r="E32" i="11"/>
  <c r="K32" i="11" s="1"/>
  <c r="G31" i="11"/>
  <c r="F31" i="11"/>
  <c r="H31" i="11" s="1"/>
  <c r="I31" i="11" s="1"/>
  <c r="E31" i="11"/>
  <c r="J31" i="11" s="1"/>
  <c r="G30" i="11"/>
  <c r="F30" i="11"/>
  <c r="H30" i="11" s="1"/>
  <c r="I30" i="11" s="1"/>
  <c r="E30" i="11"/>
  <c r="K30" i="11" s="1"/>
  <c r="G29" i="11"/>
  <c r="F29" i="11"/>
  <c r="H29" i="11" s="1"/>
  <c r="I29" i="11" s="1"/>
  <c r="E29" i="11"/>
  <c r="J29" i="11" s="1"/>
  <c r="G28" i="11"/>
  <c r="F28" i="11"/>
  <c r="H28" i="11" s="1"/>
  <c r="I28" i="11" s="1"/>
  <c r="E28" i="11"/>
  <c r="K28" i="11" s="1"/>
  <c r="G27" i="11"/>
  <c r="F27" i="11"/>
  <c r="H27" i="11" s="1"/>
  <c r="I27" i="11" s="1"/>
  <c r="E27" i="11"/>
  <c r="K27" i="11" s="1"/>
  <c r="G26" i="11"/>
  <c r="F26" i="11"/>
  <c r="H26" i="11" s="1"/>
  <c r="I26" i="11" s="1"/>
  <c r="E26" i="11"/>
  <c r="J26" i="11" s="1"/>
  <c r="G25" i="11"/>
  <c r="F25" i="11"/>
  <c r="H25" i="11" s="1"/>
  <c r="I25" i="11" s="1"/>
  <c r="E25" i="11"/>
  <c r="K25" i="11" s="1"/>
  <c r="G24" i="11"/>
  <c r="F24" i="11"/>
  <c r="H24" i="11" s="1"/>
  <c r="I24" i="11" s="1"/>
  <c r="E24" i="11"/>
  <c r="K24" i="11" s="1"/>
  <c r="G23" i="11"/>
  <c r="F23" i="11"/>
  <c r="H23" i="11" s="1"/>
  <c r="I23" i="11" s="1"/>
  <c r="E23" i="11"/>
  <c r="J23" i="11" s="1"/>
  <c r="G22" i="11"/>
  <c r="F22" i="11"/>
  <c r="H22" i="11" s="1"/>
  <c r="I22" i="11" s="1"/>
  <c r="E22" i="11"/>
  <c r="J22" i="11" s="1"/>
  <c r="F21" i="11"/>
  <c r="H21" i="11" s="1"/>
  <c r="I21" i="11" s="1"/>
  <c r="E21" i="11"/>
  <c r="K21" i="11" s="1"/>
  <c r="F20" i="11"/>
  <c r="H20" i="11" s="1"/>
  <c r="I20" i="11" s="1"/>
  <c r="E20" i="11"/>
  <c r="K20" i="11" s="1"/>
  <c r="F19" i="11"/>
  <c r="G19" i="11" s="1"/>
  <c r="E19" i="11"/>
  <c r="K19" i="11" s="1"/>
  <c r="F18" i="11"/>
  <c r="H18" i="11" s="1"/>
  <c r="I18" i="11" s="1"/>
  <c r="E18" i="11"/>
  <c r="J18" i="11" s="1"/>
  <c r="F17" i="11"/>
  <c r="H17" i="11" s="1"/>
  <c r="I17" i="11" s="1"/>
  <c r="E17" i="11"/>
  <c r="K17" i="11" s="1"/>
  <c r="F16" i="11"/>
  <c r="G16" i="11" s="1"/>
  <c r="E16" i="11"/>
  <c r="C13" i="11"/>
  <c r="A13" i="11"/>
  <c r="H10" i="11"/>
  <c r="C10" i="11"/>
  <c r="C8" i="11"/>
  <c r="H6" i="11"/>
  <c r="C6" i="11"/>
  <c r="D38" i="10"/>
  <c r="G32" i="10"/>
  <c r="F32" i="10"/>
  <c r="H32" i="10" s="1"/>
  <c r="I32" i="10" s="1"/>
  <c r="E32" i="10"/>
  <c r="K32" i="10" s="1"/>
  <c r="G31" i="10"/>
  <c r="F31" i="10"/>
  <c r="H31" i="10" s="1"/>
  <c r="I31" i="10" s="1"/>
  <c r="E31" i="10"/>
  <c r="K31" i="10" s="1"/>
  <c r="G30" i="10"/>
  <c r="F30" i="10"/>
  <c r="H30" i="10" s="1"/>
  <c r="I30" i="10" s="1"/>
  <c r="E30" i="10"/>
  <c r="K30" i="10" s="1"/>
  <c r="G29" i="10"/>
  <c r="F29" i="10"/>
  <c r="H29" i="10" s="1"/>
  <c r="I29" i="10" s="1"/>
  <c r="E29" i="10"/>
  <c r="G28" i="10"/>
  <c r="F28" i="10"/>
  <c r="H28" i="10" s="1"/>
  <c r="I28" i="10" s="1"/>
  <c r="E28" i="10"/>
  <c r="K28" i="10" s="1"/>
  <c r="G27" i="10"/>
  <c r="F27" i="10"/>
  <c r="H27" i="10" s="1"/>
  <c r="I27" i="10" s="1"/>
  <c r="E27" i="10"/>
  <c r="K27" i="10" s="1"/>
  <c r="G26" i="10"/>
  <c r="F26" i="10"/>
  <c r="H26" i="10" s="1"/>
  <c r="I26" i="10" s="1"/>
  <c r="E26" i="10"/>
  <c r="K26" i="10" s="1"/>
  <c r="G25" i="10"/>
  <c r="F25" i="10"/>
  <c r="H25" i="10" s="1"/>
  <c r="I25" i="10" s="1"/>
  <c r="E25" i="10"/>
  <c r="G24" i="10"/>
  <c r="F24" i="10"/>
  <c r="H24" i="10" s="1"/>
  <c r="I24" i="10" s="1"/>
  <c r="E24" i="10"/>
  <c r="K24" i="10" s="1"/>
  <c r="G23" i="10"/>
  <c r="F23" i="10"/>
  <c r="H23" i="10" s="1"/>
  <c r="I23" i="10" s="1"/>
  <c r="E23" i="10"/>
  <c r="K23" i="10" s="1"/>
  <c r="G22" i="10"/>
  <c r="F22" i="10"/>
  <c r="H22" i="10" s="1"/>
  <c r="I22" i="10" s="1"/>
  <c r="E22" i="10"/>
  <c r="J22" i="10" s="1"/>
  <c r="F21" i="10"/>
  <c r="H21" i="10" s="1"/>
  <c r="I21" i="10" s="1"/>
  <c r="E21" i="10"/>
  <c r="F20" i="10"/>
  <c r="H20" i="10" s="1"/>
  <c r="I20" i="10" s="1"/>
  <c r="E20" i="10"/>
  <c r="K20" i="10" s="1"/>
  <c r="F19" i="10"/>
  <c r="H19" i="10" s="1"/>
  <c r="I19" i="10" s="1"/>
  <c r="E19" i="10"/>
  <c r="K19" i="10" s="1"/>
  <c r="F18" i="10"/>
  <c r="E18" i="10"/>
  <c r="J18" i="10" s="1"/>
  <c r="F17" i="10"/>
  <c r="H17" i="10" s="1"/>
  <c r="I17" i="10" s="1"/>
  <c r="E17" i="10"/>
  <c r="F16" i="10"/>
  <c r="H16" i="10" s="1"/>
  <c r="I16" i="10" s="1"/>
  <c r="E16" i="10"/>
  <c r="C13" i="10"/>
  <c r="A13" i="10"/>
  <c r="H10" i="10"/>
  <c r="C10" i="10"/>
  <c r="C8" i="10"/>
  <c r="H6" i="10"/>
  <c r="C6" i="10"/>
  <c r="D38" i="9"/>
  <c r="G32" i="9"/>
  <c r="F32" i="9"/>
  <c r="H32" i="9" s="1"/>
  <c r="I32" i="9" s="1"/>
  <c r="E32" i="9"/>
  <c r="K32" i="9" s="1"/>
  <c r="G31" i="9"/>
  <c r="F31" i="9"/>
  <c r="H31" i="9" s="1"/>
  <c r="I31" i="9" s="1"/>
  <c r="E31" i="9"/>
  <c r="G30" i="9"/>
  <c r="F30" i="9"/>
  <c r="H30" i="9" s="1"/>
  <c r="I30" i="9" s="1"/>
  <c r="E30" i="9"/>
  <c r="K30" i="9" s="1"/>
  <c r="G29" i="9"/>
  <c r="F29" i="9"/>
  <c r="H29" i="9" s="1"/>
  <c r="I29" i="9" s="1"/>
  <c r="E29" i="9"/>
  <c r="J29" i="9" s="1"/>
  <c r="K28" i="9"/>
  <c r="G28" i="9"/>
  <c r="F28" i="9"/>
  <c r="H28" i="9" s="1"/>
  <c r="I28" i="9" s="1"/>
  <c r="E28" i="9"/>
  <c r="J28" i="9" s="1"/>
  <c r="G27" i="9"/>
  <c r="F27" i="9"/>
  <c r="H27" i="9" s="1"/>
  <c r="I27" i="9" s="1"/>
  <c r="E27" i="9"/>
  <c r="G26" i="9"/>
  <c r="F26" i="9"/>
  <c r="H26" i="9" s="1"/>
  <c r="I26" i="9" s="1"/>
  <c r="E26" i="9"/>
  <c r="K26" i="9" s="1"/>
  <c r="G25" i="9"/>
  <c r="F25" i="9"/>
  <c r="H25" i="9" s="1"/>
  <c r="I25" i="9" s="1"/>
  <c r="E25" i="9"/>
  <c r="K25" i="9" s="1"/>
  <c r="G24" i="9"/>
  <c r="F24" i="9"/>
  <c r="H24" i="9" s="1"/>
  <c r="I24" i="9" s="1"/>
  <c r="E24" i="9"/>
  <c r="J24" i="9" s="1"/>
  <c r="G23" i="9"/>
  <c r="F23" i="9"/>
  <c r="H23" i="9" s="1"/>
  <c r="I23" i="9" s="1"/>
  <c r="E23" i="9"/>
  <c r="G22" i="9"/>
  <c r="F22" i="9"/>
  <c r="H22" i="9" s="1"/>
  <c r="I22" i="9" s="1"/>
  <c r="E22" i="9"/>
  <c r="K22" i="9" s="1"/>
  <c r="K21" i="9"/>
  <c r="J21" i="9"/>
  <c r="F21" i="9"/>
  <c r="H21" i="9" s="1"/>
  <c r="I21" i="9" s="1"/>
  <c r="E21" i="9"/>
  <c r="F20" i="9"/>
  <c r="E20" i="9"/>
  <c r="J20" i="9" s="1"/>
  <c r="F19" i="9"/>
  <c r="H19" i="9" s="1"/>
  <c r="I19" i="9" s="1"/>
  <c r="E19" i="9"/>
  <c r="F18" i="9"/>
  <c r="H18" i="9" s="1"/>
  <c r="I18" i="9" s="1"/>
  <c r="E18" i="9"/>
  <c r="K18" i="9" s="1"/>
  <c r="F17" i="9"/>
  <c r="G17" i="9" s="1"/>
  <c r="E17" i="9"/>
  <c r="J17" i="9" s="1"/>
  <c r="F16" i="9"/>
  <c r="E16" i="9"/>
  <c r="J16" i="9" s="1"/>
  <c r="C13" i="9"/>
  <c r="A13" i="9"/>
  <c r="B13" i="9" s="1"/>
  <c r="H10" i="9"/>
  <c r="C10" i="9"/>
  <c r="C8" i="9"/>
  <c r="H6" i="9"/>
  <c r="C6" i="9"/>
  <c r="D38" i="8"/>
  <c r="G32" i="8"/>
  <c r="F32" i="8"/>
  <c r="H32" i="8" s="1"/>
  <c r="I32" i="8" s="1"/>
  <c r="E32" i="8"/>
  <c r="K32" i="8" s="1"/>
  <c r="G31" i="8"/>
  <c r="F31" i="8"/>
  <c r="H31" i="8" s="1"/>
  <c r="I31" i="8" s="1"/>
  <c r="E31" i="8"/>
  <c r="K31" i="8" s="1"/>
  <c r="G30" i="8"/>
  <c r="F30" i="8"/>
  <c r="H30" i="8" s="1"/>
  <c r="I30" i="8" s="1"/>
  <c r="E30" i="8"/>
  <c r="K30" i="8" s="1"/>
  <c r="G29" i="8"/>
  <c r="F29" i="8"/>
  <c r="H29" i="8" s="1"/>
  <c r="I29" i="8" s="1"/>
  <c r="E29" i="8"/>
  <c r="G28" i="8"/>
  <c r="F28" i="8"/>
  <c r="H28" i="8" s="1"/>
  <c r="I28" i="8" s="1"/>
  <c r="E28" i="8"/>
  <c r="K28" i="8" s="1"/>
  <c r="G27" i="8"/>
  <c r="F27" i="8"/>
  <c r="H27" i="8" s="1"/>
  <c r="I27" i="8" s="1"/>
  <c r="E27" i="8"/>
  <c r="J27" i="8" s="1"/>
  <c r="K26" i="8"/>
  <c r="J26" i="8"/>
  <c r="G26" i="8"/>
  <c r="F26" i="8"/>
  <c r="H26" i="8" s="1"/>
  <c r="I26" i="8" s="1"/>
  <c r="E26" i="8"/>
  <c r="G25" i="8"/>
  <c r="F25" i="8"/>
  <c r="H25" i="8" s="1"/>
  <c r="I25" i="8" s="1"/>
  <c r="E25" i="8"/>
  <c r="G24" i="8"/>
  <c r="F24" i="8"/>
  <c r="H24" i="8" s="1"/>
  <c r="I24" i="8" s="1"/>
  <c r="E24" i="8"/>
  <c r="G23" i="8"/>
  <c r="F23" i="8"/>
  <c r="H23" i="8" s="1"/>
  <c r="I23" i="8" s="1"/>
  <c r="E23" i="8"/>
  <c r="K23" i="8" s="1"/>
  <c r="G22" i="8"/>
  <c r="F22" i="8"/>
  <c r="H22" i="8" s="1"/>
  <c r="I22" i="8" s="1"/>
  <c r="E22" i="8"/>
  <c r="J22" i="8" s="1"/>
  <c r="J21" i="8"/>
  <c r="F21" i="8"/>
  <c r="E21" i="8"/>
  <c r="K21" i="8" s="1"/>
  <c r="F20" i="8"/>
  <c r="G20" i="8" s="1"/>
  <c r="E20" i="8"/>
  <c r="F19" i="8"/>
  <c r="H19" i="8" s="1"/>
  <c r="I19" i="8" s="1"/>
  <c r="E19" i="8"/>
  <c r="J19" i="8" s="1"/>
  <c r="F18" i="8"/>
  <c r="H18" i="8" s="1"/>
  <c r="I18" i="8" s="1"/>
  <c r="E18" i="8"/>
  <c r="K18" i="8" s="1"/>
  <c r="F17" i="8"/>
  <c r="E17" i="8"/>
  <c r="K17" i="8" s="1"/>
  <c r="F16" i="8"/>
  <c r="H16" i="8" s="1"/>
  <c r="I16" i="8" s="1"/>
  <c r="E16" i="8"/>
  <c r="C13" i="8"/>
  <c r="A13" i="8"/>
  <c r="H10" i="8"/>
  <c r="C10" i="8"/>
  <c r="C8" i="8"/>
  <c r="H6" i="8"/>
  <c r="C6" i="8"/>
  <c r="D38" i="7"/>
  <c r="G32" i="7"/>
  <c r="F32" i="7"/>
  <c r="H32" i="7" s="1"/>
  <c r="I32" i="7" s="1"/>
  <c r="E32" i="7"/>
  <c r="J32" i="7" s="1"/>
  <c r="G31" i="7"/>
  <c r="F31" i="7"/>
  <c r="H31" i="7" s="1"/>
  <c r="I31" i="7" s="1"/>
  <c r="E31" i="7"/>
  <c r="J31" i="7" s="1"/>
  <c r="G30" i="7"/>
  <c r="F30" i="7"/>
  <c r="H30" i="7" s="1"/>
  <c r="I30" i="7" s="1"/>
  <c r="E30" i="7"/>
  <c r="K30" i="7" s="1"/>
  <c r="G29" i="7"/>
  <c r="F29" i="7"/>
  <c r="H29" i="7" s="1"/>
  <c r="I29" i="7" s="1"/>
  <c r="E29" i="7"/>
  <c r="K29" i="7" s="1"/>
  <c r="G28" i="7"/>
  <c r="F28" i="7"/>
  <c r="H28" i="7" s="1"/>
  <c r="I28" i="7" s="1"/>
  <c r="E28" i="7"/>
  <c r="J28" i="7" s="1"/>
  <c r="G27" i="7"/>
  <c r="F27" i="7"/>
  <c r="H27" i="7" s="1"/>
  <c r="I27" i="7" s="1"/>
  <c r="E27" i="7"/>
  <c r="J27" i="7" s="1"/>
  <c r="G26" i="7"/>
  <c r="F26" i="7"/>
  <c r="H26" i="7" s="1"/>
  <c r="I26" i="7" s="1"/>
  <c r="E26" i="7"/>
  <c r="K26" i="7" s="1"/>
  <c r="G25" i="7"/>
  <c r="F25" i="7"/>
  <c r="H25" i="7" s="1"/>
  <c r="I25" i="7" s="1"/>
  <c r="E25" i="7"/>
  <c r="K25" i="7" s="1"/>
  <c r="G24" i="7"/>
  <c r="F24" i="7"/>
  <c r="H24" i="7" s="1"/>
  <c r="I24" i="7" s="1"/>
  <c r="E24" i="7"/>
  <c r="J24" i="7" s="1"/>
  <c r="G23" i="7"/>
  <c r="F23" i="7"/>
  <c r="H23" i="7" s="1"/>
  <c r="I23" i="7" s="1"/>
  <c r="E23" i="7"/>
  <c r="K23" i="7" s="1"/>
  <c r="G22" i="7"/>
  <c r="F22" i="7"/>
  <c r="H22" i="7" s="1"/>
  <c r="I22" i="7" s="1"/>
  <c r="E22" i="7"/>
  <c r="K22" i="7" s="1"/>
  <c r="F21" i="7"/>
  <c r="H21" i="7" s="1"/>
  <c r="I21" i="7" s="1"/>
  <c r="E21" i="7"/>
  <c r="K21" i="7" s="1"/>
  <c r="F20" i="7"/>
  <c r="G20" i="7" s="1"/>
  <c r="E20" i="7"/>
  <c r="J20" i="7" s="1"/>
  <c r="F19" i="7"/>
  <c r="H19" i="7" s="1"/>
  <c r="I19" i="7" s="1"/>
  <c r="E19" i="7"/>
  <c r="K19" i="7" s="1"/>
  <c r="F18" i="7"/>
  <c r="H18" i="7" s="1"/>
  <c r="I18" i="7" s="1"/>
  <c r="E18" i="7"/>
  <c r="K18" i="7" s="1"/>
  <c r="F17" i="7"/>
  <c r="H17" i="7" s="1"/>
  <c r="I17" i="7" s="1"/>
  <c r="E17" i="7"/>
  <c r="K17" i="7" s="1"/>
  <c r="F16" i="7"/>
  <c r="H16" i="7" s="1"/>
  <c r="I16" i="7" s="1"/>
  <c r="E16" i="7"/>
  <c r="K16" i="7" s="1"/>
  <c r="C13" i="7"/>
  <c r="A13" i="7"/>
  <c r="H10" i="7"/>
  <c r="C10" i="7"/>
  <c r="C8" i="7"/>
  <c r="H6" i="7"/>
  <c r="C6" i="7"/>
  <c r="D38" i="6"/>
  <c r="G32" i="6"/>
  <c r="F32" i="6"/>
  <c r="H32" i="6" s="1"/>
  <c r="I32" i="6" s="1"/>
  <c r="E32" i="6"/>
  <c r="K32" i="6" s="1"/>
  <c r="G31" i="6"/>
  <c r="F31" i="6"/>
  <c r="H31" i="6" s="1"/>
  <c r="I31" i="6" s="1"/>
  <c r="E31" i="6"/>
  <c r="K31" i="6" s="1"/>
  <c r="G30" i="6"/>
  <c r="F30" i="6"/>
  <c r="H30" i="6" s="1"/>
  <c r="I30" i="6" s="1"/>
  <c r="E30" i="6"/>
  <c r="J30" i="6" s="1"/>
  <c r="G29" i="6"/>
  <c r="F29" i="6"/>
  <c r="H29" i="6" s="1"/>
  <c r="I29" i="6" s="1"/>
  <c r="E29" i="6"/>
  <c r="K29" i="6" s="1"/>
  <c r="G28" i="6"/>
  <c r="F28" i="6"/>
  <c r="H28" i="6" s="1"/>
  <c r="I28" i="6" s="1"/>
  <c r="E28" i="6"/>
  <c r="K28" i="6" s="1"/>
  <c r="G27" i="6"/>
  <c r="F27" i="6"/>
  <c r="H27" i="6" s="1"/>
  <c r="I27" i="6" s="1"/>
  <c r="E27" i="6"/>
  <c r="K27" i="6" s="1"/>
  <c r="G26" i="6"/>
  <c r="F26" i="6"/>
  <c r="H26" i="6" s="1"/>
  <c r="I26" i="6" s="1"/>
  <c r="E26" i="6"/>
  <c r="K26" i="6" s="1"/>
  <c r="G25" i="6"/>
  <c r="F25" i="6"/>
  <c r="H25" i="6" s="1"/>
  <c r="I25" i="6" s="1"/>
  <c r="E25" i="6"/>
  <c r="K25" i="6" s="1"/>
  <c r="G24" i="6"/>
  <c r="F24" i="6"/>
  <c r="H24" i="6" s="1"/>
  <c r="I24" i="6" s="1"/>
  <c r="E24" i="6"/>
  <c r="K24" i="6" s="1"/>
  <c r="G23" i="6"/>
  <c r="F23" i="6"/>
  <c r="H23" i="6" s="1"/>
  <c r="I23" i="6" s="1"/>
  <c r="E23" i="6"/>
  <c r="K23" i="6" s="1"/>
  <c r="G22" i="6"/>
  <c r="F22" i="6"/>
  <c r="H22" i="6" s="1"/>
  <c r="I22" i="6" s="1"/>
  <c r="E22" i="6"/>
  <c r="K22" i="6" s="1"/>
  <c r="F21" i="6"/>
  <c r="H21" i="6" s="1"/>
  <c r="I21" i="6" s="1"/>
  <c r="E21" i="6"/>
  <c r="K21" i="6" s="1"/>
  <c r="F20" i="6"/>
  <c r="H20" i="6" s="1"/>
  <c r="I20" i="6" s="1"/>
  <c r="E20" i="6"/>
  <c r="K20" i="6" s="1"/>
  <c r="F19" i="6"/>
  <c r="H19" i="6" s="1"/>
  <c r="I19" i="6" s="1"/>
  <c r="E19" i="6"/>
  <c r="K19" i="6" s="1"/>
  <c r="F18" i="6"/>
  <c r="H18" i="6" s="1"/>
  <c r="I18" i="6" s="1"/>
  <c r="E18" i="6"/>
  <c r="K18" i="6" s="1"/>
  <c r="J17" i="6"/>
  <c r="F17" i="6"/>
  <c r="H17" i="6" s="1"/>
  <c r="I17" i="6" s="1"/>
  <c r="E17" i="6"/>
  <c r="K17" i="6" s="1"/>
  <c r="F16" i="6"/>
  <c r="H16" i="6" s="1"/>
  <c r="I16" i="6" s="1"/>
  <c r="E16" i="6"/>
  <c r="K16" i="6" s="1"/>
  <c r="C13" i="6"/>
  <c r="A13" i="6"/>
  <c r="B13" i="6" s="1"/>
  <c r="H10" i="6"/>
  <c r="C10" i="6"/>
  <c r="C8" i="6"/>
  <c r="H6" i="6"/>
  <c r="C6" i="6"/>
  <c r="D38" i="5"/>
  <c r="G32" i="5"/>
  <c r="F32" i="5"/>
  <c r="H32" i="5" s="1"/>
  <c r="I32" i="5" s="1"/>
  <c r="E32" i="5"/>
  <c r="J32" i="5" s="1"/>
  <c r="G31" i="5"/>
  <c r="F31" i="5"/>
  <c r="H31" i="5" s="1"/>
  <c r="I31" i="5" s="1"/>
  <c r="E31" i="5"/>
  <c r="K31" i="5" s="1"/>
  <c r="G30" i="5"/>
  <c r="F30" i="5"/>
  <c r="H30" i="5" s="1"/>
  <c r="I30" i="5" s="1"/>
  <c r="E30" i="5"/>
  <c r="K30" i="5" s="1"/>
  <c r="G29" i="5"/>
  <c r="F29" i="5"/>
  <c r="H29" i="5" s="1"/>
  <c r="I29" i="5" s="1"/>
  <c r="E29" i="5"/>
  <c r="K29" i="5" s="1"/>
  <c r="G28" i="5"/>
  <c r="F28" i="5"/>
  <c r="H28" i="5" s="1"/>
  <c r="I28" i="5" s="1"/>
  <c r="E28" i="5"/>
  <c r="K28" i="5" s="1"/>
  <c r="G27" i="5"/>
  <c r="F27" i="5"/>
  <c r="H27" i="5" s="1"/>
  <c r="I27" i="5" s="1"/>
  <c r="E27" i="5"/>
  <c r="K27" i="5" s="1"/>
  <c r="G26" i="5"/>
  <c r="F26" i="5"/>
  <c r="H26" i="5" s="1"/>
  <c r="I26" i="5" s="1"/>
  <c r="E26" i="5"/>
  <c r="K26" i="5" s="1"/>
  <c r="G25" i="5"/>
  <c r="F25" i="5"/>
  <c r="H25" i="5" s="1"/>
  <c r="I25" i="5" s="1"/>
  <c r="E25" i="5"/>
  <c r="K25" i="5" s="1"/>
  <c r="G24" i="5"/>
  <c r="F24" i="5"/>
  <c r="H24" i="5" s="1"/>
  <c r="I24" i="5" s="1"/>
  <c r="E24" i="5"/>
  <c r="K24" i="5" s="1"/>
  <c r="G23" i="5"/>
  <c r="F23" i="5"/>
  <c r="H23" i="5" s="1"/>
  <c r="I23" i="5" s="1"/>
  <c r="E23" i="5"/>
  <c r="K23" i="5" s="1"/>
  <c r="G22" i="5"/>
  <c r="F22" i="5"/>
  <c r="H22" i="5" s="1"/>
  <c r="I22" i="5" s="1"/>
  <c r="E22" i="5"/>
  <c r="K22" i="5" s="1"/>
  <c r="F21" i="5"/>
  <c r="H21" i="5" s="1"/>
  <c r="I21" i="5" s="1"/>
  <c r="E21" i="5"/>
  <c r="K21" i="5" s="1"/>
  <c r="F20" i="5"/>
  <c r="G20" i="5" s="1"/>
  <c r="E20" i="5"/>
  <c r="J20" i="5" s="1"/>
  <c r="F19" i="5"/>
  <c r="H19" i="5" s="1"/>
  <c r="I19" i="5" s="1"/>
  <c r="E19" i="5"/>
  <c r="J19" i="5" s="1"/>
  <c r="F18" i="5"/>
  <c r="H18" i="5" s="1"/>
  <c r="I18" i="5" s="1"/>
  <c r="E18" i="5"/>
  <c r="K18" i="5" s="1"/>
  <c r="F17" i="5"/>
  <c r="H17" i="5" s="1"/>
  <c r="I17" i="5" s="1"/>
  <c r="E17" i="5"/>
  <c r="K17" i="5" s="1"/>
  <c r="F16" i="5"/>
  <c r="G16" i="5" s="1"/>
  <c r="E16" i="5"/>
  <c r="C13" i="5"/>
  <c r="A13" i="5"/>
  <c r="H10" i="5"/>
  <c r="C10" i="5"/>
  <c r="C8" i="5"/>
  <c r="H6" i="5"/>
  <c r="C6" i="5"/>
  <c r="J22" i="6" l="1"/>
  <c r="J24" i="6"/>
  <c r="J29" i="6"/>
  <c r="K27" i="7"/>
  <c r="K29" i="11"/>
  <c r="J26" i="14"/>
  <c r="J24" i="5"/>
  <c r="J26" i="5"/>
  <c r="J21" i="6"/>
  <c r="J30" i="12"/>
  <c r="J28" i="6"/>
  <c r="K20" i="7"/>
  <c r="J19" i="10"/>
  <c r="K20" i="13"/>
  <c r="J28" i="13"/>
  <c r="J30" i="7"/>
  <c r="K28" i="7"/>
  <c r="K22" i="10"/>
  <c r="J27" i="10"/>
  <c r="E13" i="11"/>
  <c r="E13" i="7"/>
  <c r="K20" i="5"/>
  <c r="J27" i="5"/>
  <c r="K32" i="5"/>
  <c r="J25" i="6"/>
  <c r="J22" i="14"/>
  <c r="J28" i="15"/>
  <c r="J19" i="7"/>
  <c r="K24" i="7"/>
  <c r="J23" i="8"/>
  <c r="J24" i="15"/>
  <c r="J30" i="8"/>
  <c r="J32" i="9"/>
  <c r="J31" i="10"/>
  <c r="J32" i="14"/>
  <c r="J22" i="15"/>
  <c r="J16" i="6"/>
  <c r="K32" i="7"/>
  <c r="J27" i="11"/>
  <c r="K22" i="12"/>
  <c r="E13" i="5"/>
  <c r="B13" i="11"/>
  <c r="A14" i="11" s="1"/>
  <c r="B13" i="13"/>
  <c r="B13" i="14"/>
  <c r="E13" i="9"/>
  <c r="A14" i="9" s="1"/>
  <c r="J20" i="14"/>
  <c r="H24" i="13"/>
  <c r="I24" i="13" s="1"/>
  <c r="J24" i="13" s="1"/>
  <c r="H23" i="13"/>
  <c r="I23" i="13" s="1"/>
  <c r="J23" i="13" s="1"/>
  <c r="K24" i="13"/>
  <c r="K19" i="13"/>
  <c r="G20" i="11"/>
  <c r="G19" i="12"/>
  <c r="G20" i="15"/>
  <c r="H16" i="15"/>
  <c r="I16" i="15" s="1"/>
  <c r="J16" i="15" s="1"/>
  <c r="G21" i="15"/>
  <c r="K20" i="9"/>
  <c r="J23" i="10"/>
  <c r="J25" i="9"/>
  <c r="K22" i="11"/>
  <c r="J26" i="12"/>
  <c r="J21" i="11"/>
  <c r="G20" i="10"/>
  <c r="G21" i="5"/>
  <c r="G21" i="7"/>
  <c r="H17" i="9"/>
  <c r="I17" i="9" s="1"/>
  <c r="H16" i="13"/>
  <c r="I16" i="13" s="1"/>
  <c r="K16" i="13" s="1"/>
  <c r="G17" i="14"/>
  <c r="H17" i="14" s="1"/>
  <c r="I17" i="14" s="1"/>
  <c r="J17" i="14" s="1"/>
  <c r="H19" i="14"/>
  <c r="I19" i="14" s="1"/>
  <c r="J19" i="14" s="1"/>
  <c r="K17" i="12"/>
  <c r="K18" i="12"/>
  <c r="K16" i="10"/>
  <c r="K19" i="5"/>
  <c r="K29" i="9"/>
  <c r="H20" i="7"/>
  <c r="I20" i="7" s="1"/>
  <c r="K31" i="7"/>
  <c r="K24" i="9"/>
  <c r="K23" i="11"/>
  <c r="K16" i="5"/>
  <c r="J23" i="5"/>
  <c r="J28" i="5"/>
  <c r="J31" i="5"/>
  <c r="J23" i="7"/>
  <c r="J26" i="7"/>
  <c r="K19" i="8"/>
  <c r="J31" i="8"/>
  <c r="J30" i="10"/>
  <c r="K26" i="11"/>
  <c r="J16" i="7"/>
  <c r="K22" i="8"/>
  <c r="K17" i="9"/>
  <c r="J18" i="6"/>
  <c r="J17" i="11"/>
  <c r="J19" i="15"/>
  <c r="J31" i="13"/>
  <c r="J29" i="14"/>
  <c r="J30" i="15"/>
  <c r="J26" i="6"/>
  <c r="K27" i="8"/>
  <c r="G17" i="5"/>
  <c r="K30" i="6"/>
  <c r="K33" i="6" s="1"/>
  <c r="J18" i="7"/>
  <c r="H20" i="8"/>
  <c r="I20" i="8" s="1"/>
  <c r="G19" i="10"/>
  <c r="J32" i="11"/>
  <c r="K19" i="12"/>
  <c r="J18" i="8"/>
  <c r="J17" i="8"/>
  <c r="K18" i="11"/>
  <c r="J24" i="14"/>
  <c r="J30" i="11"/>
  <c r="K31" i="15"/>
  <c r="J20" i="15"/>
  <c r="K23" i="15"/>
  <c r="J20" i="6"/>
  <c r="J19" i="11"/>
  <c r="J22" i="5"/>
  <c r="J30" i="5"/>
  <c r="G17" i="6"/>
  <c r="J22" i="7"/>
  <c r="J26" i="10"/>
  <c r="J25" i="11"/>
  <c r="H21" i="13"/>
  <c r="I21" i="13" s="1"/>
  <c r="K21" i="13" s="1"/>
  <c r="J27" i="13"/>
  <c r="J16" i="14"/>
  <c r="J25" i="14"/>
  <c r="J30" i="14"/>
  <c r="J26" i="15"/>
  <c r="J18" i="12"/>
  <c r="J32" i="6"/>
  <c r="E13" i="8"/>
  <c r="H16" i="11"/>
  <c r="I16" i="11" s="1"/>
  <c r="K16" i="11" s="1"/>
  <c r="K31" i="11"/>
  <c r="J28" i="14"/>
  <c r="K32" i="15"/>
  <c r="G18" i="6"/>
  <c r="G16" i="8"/>
  <c r="G21" i="9"/>
  <c r="G16" i="10"/>
  <c r="H16" i="12"/>
  <c r="I16" i="12" s="1"/>
  <c r="K16" i="12" s="1"/>
  <c r="G17" i="13"/>
  <c r="H17" i="13" s="1"/>
  <c r="I17" i="13" s="1"/>
  <c r="J17" i="13" s="1"/>
  <c r="G20" i="13"/>
  <c r="G18" i="14"/>
  <c r="H18" i="14" s="1"/>
  <c r="I18" i="14" s="1"/>
  <c r="J18" i="14" s="1"/>
  <c r="G17" i="15"/>
  <c r="H17" i="15" s="1"/>
  <c r="I17" i="15" s="1"/>
  <c r="J17" i="15" s="1"/>
  <c r="G19" i="15"/>
  <c r="G18" i="11"/>
  <c r="H19" i="11"/>
  <c r="I19" i="11" s="1"/>
  <c r="G21" i="12"/>
  <c r="G21" i="14"/>
  <c r="J16" i="12"/>
  <c r="J29" i="12"/>
  <c r="G18" i="13"/>
  <c r="H18" i="13" s="1"/>
  <c r="I18" i="13" s="1"/>
  <c r="J18" i="13" s="1"/>
  <c r="J26" i="13"/>
  <c r="K29" i="13"/>
  <c r="J29" i="13"/>
  <c r="H20" i="14"/>
  <c r="I20" i="14" s="1"/>
  <c r="G20" i="14"/>
  <c r="K29" i="15"/>
  <c r="J29" i="15"/>
  <c r="J16" i="11"/>
  <c r="G17" i="11"/>
  <c r="J20" i="11"/>
  <c r="G21" i="11"/>
  <c r="J24" i="11"/>
  <c r="J28" i="11"/>
  <c r="B13" i="12"/>
  <c r="A14" i="12" s="1"/>
  <c r="G18" i="12"/>
  <c r="H20" i="12"/>
  <c r="I20" i="12" s="1"/>
  <c r="K21" i="12"/>
  <c r="K23" i="12"/>
  <c r="K25" i="12"/>
  <c r="K27" i="12"/>
  <c r="K31" i="12"/>
  <c r="G19" i="13"/>
  <c r="H19" i="13" s="1"/>
  <c r="I19" i="13" s="1"/>
  <c r="J19" i="13" s="1"/>
  <c r="J30" i="13"/>
  <c r="H16" i="14"/>
  <c r="I16" i="14" s="1"/>
  <c r="K16" i="14" s="1"/>
  <c r="G16" i="14"/>
  <c r="K23" i="14"/>
  <c r="J23" i="14"/>
  <c r="K27" i="14"/>
  <c r="J27" i="14"/>
  <c r="K31" i="14"/>
  <c r="J31" i="14"/>
  <c r="G18" i="15"/>
  <c r="H18" i="15" s="1"/>
  <c r="I18" i="15" s="1"/>
  <c r="J18" i="15" s="1"/>
  <c r="K25" i="15"/>
  <c r="J25" i="15"/>
  <c r="J32" i="12"/>
  <c r="E13" i="13"/>
  <c r="K17" i="13"/>
  <c r="J21" i="13"/>
  <c r="K19" i="14"/>
  <c r="E13" i="15"/>
  <c r="B13" i="15"/>
  <c r="K21" i="15"/>
  <c r="J21" i="15"/>
  <c r="G17" i="12"/>
  <c r="J20" i="12"/>
  <c r="J24" i="12"/>
  <c r="J28" i="12"/>
  <c r="J22" i="13"/>
  <c r="K25" i="13"/>
  <c r="J25" i="13"/>
  <c r="K17" i="15"/>
  <c r="E13" i="14"/>
  <c r="A14" i="14" s="1"/>
  <c r="H16" i="5"/>
  <c r="I16" i="5" s="1"/>
  <c r="J16" i="5" s="1"/>
  <c r="G19" i="5"/>
  <c r="H20" i="5"/>
  <c r="I20" i="5" s="1"/>
  <c r="G19" i="6"/>
  <c r="G21" i="6"/>
  <c r="G17" i="7"/>
  <c r="G19" i="7"/>
  <c r="G19" i="8"/>
  <c r="G18" i="9"/>
  <c r="G16" i="7"/>
  <c r="H21" i="8"/>
  <c r="I21" i="8" s="1"/>
  <c r="G21" i="8"/>
  <c r="K25" i="10"/>
  <c r="J25" i="10"/>
  <c r="K17" i="10"/>
  <c r="J17" i="10"/>
  <c r="K16" i="8"/>
  <c r="J16" i="8"/>
  <c r="K20" i="8"/>
  <c r="J20" i="8"/>
  <c r="K24" i="8"/>
  <c r="J24" i="8"/>
  <c r="K29" i="8"/>
  <c r="J29" i="8"/>
  <c r="K19" i="9"/>
  <c r="J19" i="9"/>
  <c r="H20" i="9"/>
  <c r="I20" i="9" s="1"/>
  <c r="G20" i="9"/>
  <c r="K27" i="9"/>
  <c r="J27" i="9"/>
  <c r="E13" i="10"/>
  <c r="B13" i="10"/>
  <c r="K21" i="10"/>
  <c r="J21" i="10"/>
  <c r="H17" i="8"/>
  <c r="I17" i="8" s="1"/>
  <c r="G17" i="8"/>
  <c r="G18" i="8"/>
  <c r="H16" i="9"/>
  <c r="I16" i="9" s="1"/>
  <c r="K16" i="9" s="1"/>
  <c r="G16" i="9"/>
  <c r="K31" i="9"/>
  <c r="J31" i="9"/>
  <c r="H18" i="10"/>
  <c r="I18" i="10" s="1"/>
  <c r="K18" i="10" s="1"/>
  <c r="G18" i="10"/>
  <c r="B13" i="8"/>
  <c r="K25" i="8"/>
  <c r="J25" i="8"/>
  <c r="K23" i="9"/>
  <c r="J23" i="9"/>
  <c r="K29" i="10"/>
  <c r="J29" i="10"/>
  <c r="J28" i="8"/>
  <c r="J32" i="8"/>
  <c r="J18" i="9"/>
  <c r="G19" i="9"/>
  <c r="J22" i="9"/>
  <c r="J26" i="9"/>
  <c r="J30" i="9"/>
  <c r="J16" i="10"/>
  <c r="G17" i="10"/>
  <c r="J20" i="10"/>
  <c r="G21" i="10"/>
  <c r="J24" i="10"/>
  <c r="J28" i="10"/>
  <c r="J32" i="10"/>
  <c r="E13" i="6"/>
  <c r="A14" i="6" s="1"/>
  <c r="G16" i="6"/>
  <c r="J19" i="6"/>
  <c r="G20" i="6"/>
  <c r="J23" i="6"/>
  <c r="J27" i="6"/>
  <c r="J31" i="6"/>
  <c r="B13" i="7"/>
  <c r="A14" i="7" s="1"/>
  <c r="J17" i="7"/>
  <c r="G18" i="7"/>
  <c r="J21" i="7"/>
  <c r="J25" i="7"/>
  <c r="J29" i="7"/>
  <c r="J18" i="5"/>
  <c r="B13" i="5"/>
  <c r="A14" i="5" s="1"/>
  <c r="J17" i="5"/>
  <c r="G18" i="5"/>
  <c r="J21" i="5"/>
  <c r="J25" i="5"/>
  <c r="J29" i="5"/>
  <c r="K33" i="5" l="1"/>
  <c r="A14" i="13"/>
  <c r="K33" i="7"/>
  <c r="A14" i="10"/>
  <c r="A14" i="8"/>
  <c r="K33" i="11"/>
  <c r="K33" i="15"/>
  <c r="K33" i="12"/>
  <c r="J33" i="13"/>
  <c r="J33" i="14"/>
  <c r="K33" i="14"/>
  <c r="K33" i="13"/>
  <c r="A14" i="15"/>
  <c r="J33" i="11"/>
  <c r="J33" i="12"/>
  <c r="J33" i="15"/>
  <c r="J33" i="9"/>
  <c r="K33" i="9"/>
  <c r="K33" i="10"/>
  <c r="J33" i="6"/>
  <c r="J34" i="6" s="1"/>
  <c r="B15" i="4" s="1"/>
  <c r="K33" i="8"/>
  <c r="J33" i="10"/>
  <c r="J33" i="8"/>
  <c r="J33" i="7"/>
  <c r="J33" i="5"/>
  <c r="D38" i="1"/>
  <c r="E22" i="1"/>
  <c r="J34" i="7" l="1"/>
  <c r="B16" i="4" s="1"/>
  <c r="J34" i="5"/>
  <c r="B14" i="4" s="1"/>
  <c r="J34" i="11"/>
  <c r="B20" i="4" s="1"/>
  <c r="J34" i="15"/>
  <c r="B24" i="4" s="1"/>
  <c r="J34" i="10"/>
  <c r="B19" i="4" s="1"/>
  <c r="J34" i="13"/>
  <c r="B22" i="4" s="1"/>
  <c r="J34" i="12"/>
  <c r="B21" i="4" s="1"/>
  <c r="J34" i="14"/>
  <c r="B23" i="4" s="1"/>
  <c r="J34" i="8"/>
  <c r="B17" i="4" s="1"/>
  <c r="J34" i="9"/>
  <c r="B18" i="4" s="1"/>
  <c r="G25" i="1"/>
  <c r="G27" i="1"/>
  <c r="G28" i="1"/>
  <c r="G29" i="1"/>
  <c r="G32" i="1"/>
  <c r="G22" i="1"/>
  <c r="F16" i="1"/>
  <c r="G16" i="1" s="1"/>
  <c r="G17" i="4"/>
  <c r="G16" i="4"/>
  <c r="G13" i="4"/>
  <c r="H17" i="4"/>
  <c r="H16" i="4"/>
  <c r="H13" i="4"/>
  <c r="H16" i="1" l="1"/>
  <c r="I16" i="1" s="1"/>
  <c r="F17" i="1"/>
  <c r="F18" i="1"/>
  <c r="F19" i="1"/>
  <c r="F20" i="1"/>
  <c r="F21" i="1"/>
  <c r="F22" i="1"/>
  <c r="H22" i="1" s="1"/>
  <c r="F23" i="1"/>
  <c r="G23" i="1" s="1"/>
  <c r="H23" i="1" s="1"/>
  <c r="I23" i="1" s="1"/>
  <c r="F24" i="1"/>
  <c r="F25" i="1"/>
  <c r="H25" i="1" s="1"/>
  <c r="I25" i="1" s="1"/>
  <c r="F26" i="1"/>
  <c r="G26" i="1" s="1"/>
  <c r="H26" i="1" s="1"/>
  <c r="I26" i="1" s="1"/>
  <c r="F27" i="1"/>
  <c r="H27" i="1" s="1"/>
  <c r="I27" i="1" s="1"/>
  <c r="F28" i="1"/>
  <c r="H28" i="1" s="1"/>
  <c r="I28" i="1" s="1"/>
  <c r="F29" i="1"/>
  <c r="H29" i="1" s="1"/>
  <c r="F30" i="1"/>
  <c r="F31" i="1"/>
  <c r="G31" i="1" s="1"/>
  <c r="H31" i="1" s="1"/>
  <c r="I31" i="1" s="1"/>
  <c r="F32" i="1"/>
  <c r="G19" i="1" l="1"/>
  <c r="H19" i="1" s="1"/>
  <c r="I19" i="1" s="1"/>
  <c r="I22" i="1"/>
  <c r="G18" i="1"/>
  <c r="H18" i="1" s="1"/>
  <c r="I18" i="1" s="1"/>
  <c r="H20" i="1"/>
  <c r="I20" i="1" s="1"/>
  <c r="G20" i="1"/>
  <c r="I29" i="1"/>
  <c r="H32" i="1"/>
  <c r="I32" i="1" s="1"/>
  <c r="G24" i="1"/>
  <c r="H24" i="1" s="1"/>
  <c r="I24" i="1" s="1"/>
  <c r="H30" i="1"/>
  <c r="I30" i="1" s="1"/>
  <c r="G30" i="1"/>
  <c r="G21" i="1"/>
  <c r="H21" i="1"/>
  <c r="I21" i="1" s="1"/>
  <c r="G17" i="1"/>
  <c r="H17" i="1" s="1"/>
  <c r="I17" i="1" s="1"/>
  <c r="C13" i="1" l="1"/>
  <c r="A13" i="1"/>
  <c r="B13" i="1" l="1"/>
  <c r="E13" i="1"/>
  <c r="A14" i="1" l="1"/>
  <c r="A25" i="4" l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16" i="1"/>
  <c r="H10" i="1"/>
  <c r="C10" i="1"/>
  <c r="C8" i="1"/>
  <c r="H6" i="1"/>
  <c r="C6" i="1"/>
  <c r="A24" i="4"/>
  <c r="C12" i="15" s="1"/>
  <c r="A23" i="4"/>
  <c r="C12" i="14" s="1"/>
  <c r="A22" i="4"/>
  <c r="C12" i="13" s="1"/>
  <c r="A21" i="4"/>
  <c r="C12" i="12" s="1"/>
  <c r="A20" i="4"/>
  <c r="C12" i="11" s="1"/>
  <c r="A19" i="4"/>
  <c r="C12" i="10" s="1"/>
  <c r="A18" i="4"/>
  <c r="C12" i="9" s="1"/>
  <c r="A17" i="4"/>
  <c r="A16" i="4"/>
  <c r="C12" i="7" s="1"/>
  <c r="A15" i="4"/>
  <c r="A14" i="4"/>
  <c r="C12" i="5" s="1"/>
  <c r="A13" i="4"/>
  <c r="C12" i="1" s="1"/>
  <c r="C12" i="6" l="1"/>
  <c r="C12" i="8"/>
  <c r="J16" i="1"/>
  <c r="K16" i="1"/>
  <c r="K22" i="1"/>
  <c r="J22" i="1"/>
  <c r="J21" i="1"/>
  <c r="K21" i="1"/>
  <c r="K19" i="1"/>
  <c r="J19" i="1"/>
  <c r="K18" i="1"/>
  <c r="J18" i="1"/>
  <c r="J20" i="1"/>
  <c r="K20" i="1"/>
  <c r="J17" i="1"/>
  <c r="K17" i="1"/>
  <c r="K32" i="1"/>
  <c r="J32" i="1"/>
  <c r="K31" i="1"/>
  <c r="J31" i="1"/>
  <c r="J30" i="1"/>
  <c r="K30" i="1"/>
  <c r="K23" i="1"/>
  <c r="J23" i="1"/>
  <c r="K27" i="1"/>
  <c r="J27" i="1"/>
  <c r="K26" i="1"/>
  <c r="J26" i="1"/>
  <c r="K25" i="1"/>
  <c r="J25" i="1"/>
  <c r="K29" i="1"/>
  <c r="J29" i="1"/>
  <c r="K28" i="1"/>
  <c r="J28" i="1"/>
  <c r="K24" i="1"/>
  <c r="J24" i="1"/>
  <c r="K33" i="1" l="1"/>
  <c r="J33" i="1"/>
  <c r="J34" i="1" l="1"/>
  <c r="B13" i="4" s="1"/>
  <c r="B25" i="4" s="1"/>
</calcChain>
</file>

<file path=xl/sharedStrings.xml><?xml version="1.0" encoding="utf-8"?>
<sst xmlns="http://schemas.openxmlformats.org/spreadsheetml/2006/main" count="331" uniqueCount="43">
  <si>
    <t>Datum</t>
  </si>
  <si>
    <t>€ / Std.</t>
  </si>
  <si>
    <t>Summe einzelne Aufgabenbereiche:</t>
  </si>
  <si>
    <t>Gesamtsumme:</t>
  </si>
  <si>
    <t>Unterschrift Mitarbeiter:</t>
  </si>
  <si>
    <t>geprüft:</t>
  </si>
  <si>
    <t>Zahlung angewiesen am:</t>
  </si>
  <si>
    <t>Monatsabrechnung</t>
  </si>
  <si>
    <t>Vorname:</t>
  </si>
  <si>
    <t>Kalenderjahr</t>
  </si>
  <si>
    <t>Vorname</t>
  </si>
  <si>
    <t>Nachname</t>
  </si>
  <si>
    <t>Bank</t>
  </si>
  <si>
    <t>BIC</t>
  </si>
  <si>
    <t>IBAN</t>
  </si>
  <si>
    <r>
      <t>Uhrzeit</t>
    </r>
    <r>
      <rPr>
        <sz val="8"/>
        <color theme="1"/>
        <rFont val="Calibri"/>
        <family val="2"/>
        <scheme val="minor"/>
      </rPr>
      <t xml:space="preserve"> (Start)</t>
    </r>
  </si>
  <si>
    <r>
      <t>Uhrzeit</t>
    </r>
    <r>
      <rPr>
        <sz val="8"/>
        <color theme="1"/>
        <rFont val="Calibri"/>
        <family val="2"/>
        <scheme val="minor"/>
      </rPr>
      <t xml:space="preserve"> (Ende)</t>
    </r>
  </si>
  <si>
    <t>Stunden</t>
  </si>
  <si>
    <t>Verdienst</t>
  </si>
  <si>
    <t xml:space="preserve">Im Monat: </t>
  </si>
  <si>
    <t xml:space="preserve">BIC: </t>
  </si>
  <si>
    <t xml:space="preserve">IBAN: </t>
  </si>
  <si>
    <t xml:space="preserve">Name: </t>
  </si>
  <si>
    <t xml:space="preserve">Bank: </t>
  </si>
  <si>
    <t>Eingabe z.B. DE11 2222 3333 4444 5555 66</t>
  </si>
  <si>
    <r>
      <rPr>
        <b/>
        <sz val="8"/>
        <color theme="1"/>
        <rFont val="Calibri"/>
        <family val="2"/>
        <scheme val="minor"/>
      </rPr>
      <t xml:space="preserve">€ / Std.
</t>
    </r>
    <r>
      <rPr>
        <b/>
        <sz val="6"/>
        <color theme="1"/>
        <rFont val="Calibri"/>
        <family val="2"/>
        <scheme val="minor"/>
      </rPr>
      <t>mit Zuschlag</t>
    </r>
  </si>
  <si>
    <t>Einsatz-Bereich</t>
  </si>
  <si>
    <r>
      <rPr>
        <b/>
        <sz val="8"/>
        <color theme="1"/>
        <rFont val="Calibri"/>
        <family val="2"/>
        <scheme val="minor"/>
      </rPr>
      <t xml:space="preserve">BERECHNUNG € / Std.
</t>
    </r>
    <r>
      <rPr>
        <b/>
        <sz val="6"/>
        <color theme="1"/>
        <rFont val="Calibri"/>
        <family val="2"/>
        <scheme val="minor"/>
      </rPr>
      <t>mit Zuschlag</t>
    </r>
  </si>
  <si>
    <t>Berechnung Gehalt</t>
  </si>
  <si>
    <t>Samstag</t>
  </si>
  <si>
    <t>Sonntag</t>
  </si>
  <si>
    <t>Betrag Bereich TALA 300</t>
  </si>
  <si>
    <t>Betrag Bereich SiB</t>
  </si>
  <si>
    <t>Wohnort</t>
  </si>
  <si>
    <t>Auszufüllrn vom SiB-Club e.V.</t>
  </si>
  <si>
    <t xml:space="preserve">   </t>
  </si>
  <si>
    <t>SiB-Kurse</t>
  </si>
  <si>
    <t>nicht mehr als 3000€ im Jahr!!</t>
  </si>
  <si>
    <t>TALA300</t>
  </si>
  <si>
    <t>Geb. TALA300</t>
  </si>
  <si>
    <t>TALA-Bereich</t>
  </si>
  <si>
    <t>hamster</t>
  </si>
  <si>
    <t>Übungsleiter, Helfer, 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</si>
</sst>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ddd\,\ dd/mm/yy"/>
    <numFmt numFmtId="165" formatCode="&quot;DE&quot;##\ ####\ ####\ ####\ ####\ ##"/>
    <numFmt numFmtId="166" formatCode="[h]:mm"/>
    <numFmt numFmtId="167" formatCode="#,##0.00\ &quot;€&quot;"/>
    <numFmt numFmtId="168" formatCode="h:mm;@"/>
    <numFmt numFmtId="169" formatCode="[$-F800]dddd\,\ mmmm\ dd\,\ yyyy"/>
    <numFmt numFmtId="170" formatCode="dd/mm/yy;@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Lucida Console"/>
      <family val="3"/>
    </font>
    <font>
      <b/>
      <sz val="12"/>
      <name val="Lucida Console"/>
      <family val="3"/>
    </font>
    <font>
      <b/>
      <sz val="12"/>
      <color rgb="FFFF0066"/>
      <name val="Arial"/>
      <family val="2"/>
    </font>
    <font>
      <b/>
      <sz val="12"/>
      <color theme="1"/>
      <name val="Lucida Console"/>
      <family val="3"/>
    </font>
    <font>
      <sz val="12"/>
      <color rgb="FFFF0066"/>
      <name val="Arial"/>
      <family val="2"/>
    </font>
    <font>
      <b/>
      <sz val="14"/>
      <color theme="1"/>
      <name val="Lucida Console"/>
      <family val="3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Lucida Console"/>
      <family val="3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0"/>
      <name val="Lucida Console"/>
      <family val="3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7" fillId="3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/>
    <xf numFmtId="0" fontId="11" fillId="0" borderId="0" xfId="0" applyFont="1"/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20" fontId="0" fillId="0" borderId="8" xfId="0" applyNumberFormat="1" applyBorder="1" applyAlignment="1" applyProtection="1">
      <alignment horizontal="left" vertical="center"/>
      <protection locked="0"/>
    </xf>
    <xf numFmtId="0" fontId="20" fillId="0" borderId="0" xfId="0" applyFont="1"/>
    <xf numFmtId="167" fontId="7" fillId="3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67" fontId="0" fillId="0" borderId="10" xfId="1" applyNumberFormat="1" applyFont="1" applyBorder="1" applyAlignment="1" applyProtection="1">
      <alignment vertical="center"/>
    </xf>
    <xf numFmtId="167" fontId="0" fillId="0" borderId="5" xfId="1" applyNumberFormat="1" applyFont="1" applyBorder="1" applyAlignment="1" applyProtection="1">
      <alignment vertical="center"/>
    </xf>
    <xf numFmtId="167" fontId="17" fillId="4" borderId="5" xfId="1" applyNumberFormat="1" applyFont="1" applyFill="1" applyBorder="1" applyAlignment="1" applyProtection="1">
      <alignment vertical="center"/>
    </xf>
    <xf numFmtId="167" fontId="0" fillId="5" borderId="11" xfId="1" applyNumberFormat="1" applyFont="1" applyFill="1" applyBorder="1" applyAlignment="1" applyProtection="1">
      <alignment vertical="center"/>
    </xf>
    <xf numFmtId="165" fontId="14" fillId="0" borderId="0" xfId="0" applyNumberFormat="1" applyFont="1" applyAlignment="1">
      <alignment horizontal="left"/>
    </xf>
    <xf numFmtId="167" fontId="24" fillId="0" borderId="5" xfId="1" applyNumberFormat="1" applyFont="1" applyBorder="1" applyAlignment="1" applyProtection="1">
      <alignment vertical="center"/>
    </xf>
    <xf numFmtId="0" fontId="17" fillId="4" borderId="0" xfId="0" applyFont="1" applyFill="1"/>
    <xf numFmtId="0" fontId="17" fillId="0" borderId="0" xfId="0" applyFont="1"/>
    <xf numFmtId="0" fontId="15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3" fillId="4" borderId="0" xfId="0" applyFont="1" applyFill="1" applyAlignment="1">
      <alignment horizontal="left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" fillId="0" borderId="0" xfId="0" applyFont="1"/>
    <xf numFmtId="168" fontId="0" fillId="0" borderId="8" xfId="0" applyNumberFormat="1" applyBorder="1" applyAlignment="1">
      <alignment horizontal="center" vertical="center"/>
    </xf>
    <xf numFmtId="44" fontId="1" fillId="0" borderId="8" xfId="1" applyFont="1" applyBorder="1" applyAlignment="1" applyProtection="1">
      <alignment horizontal="right" vertical="center"/>
    </xf>
    <xf numFmtId="44" fontId="1" fillId="0" borderId="8" xfId="1" applyFont="1" applyBorder="1" applyAlignment="1" applyProtection="1">
      <alignment vertical="center"/>
    </xf>
    <xf numFmtId="167" fontId="0" fillId="0" borderId="0" xfId="0" applyNumberFormat="1"/>
    <xf numFmtId="44" fontId="0" fillId="0" borderId="0" xfId="0" applyNumberFormat="1"/>
    <xf numFmtId="167" fontId="0" fillId="0" borderId="3" xfId="1" applyNumberFormat="1" applyFont="1" applyBorder="1" applyAlignment="1" applyProtection="1">
      <alignment horizontal="center" vertical="center"/>
    </xf>
    <xf numFmtId="167" fontId="0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0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9" fontId="0" fillId="2" borderId="0" xfId="0" applyNumberFormat="1" applyFill="1"/>
    <xf numFmtId="44" fontId="5" fillId="2" borderId="0" xfId="0" applyNumberFormat="1" applyFont="1" applyFill="1"/>
    <xf numFmtId="166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7" fontId="0" fillId="2" borderId="0" xfId="0" applyNumberFormat="1" applyFill="1"/>
    <xf numFmtId="166" fontId="0" fillId="2" borderId="0" xfId="0" applyNumberFormat="1" applyFill="1" applyAlignment="1">
      <alignment horizontal="left" vertical="center"/>
    </xf>
    <xf numFmtId="166" fontId="0" fillId="2" borderId="0" xfId="0" applyNumberFormat="1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top"/>
    </xf>
    <xf numFmtId="0" fontId="16" fillId="2" borderId="0" xfId="0" applyFont="1" applyFill="1"/>
    <xf numFmtId="44" fontId="9" fillId="2" borderId="0" xfId="0" applyNumberFormat="1" applyFont="1" applyFill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5" fillId="2" borderId="0" xfId="0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/>
    <xf numFmtId="170" fontId="25" fillId="0" borderId="0" xfId="0" applyNumberFormat="1" applyFont="1" applyProtection="1">
      <protection locked="0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65" fontId="7" fillId="3" borderId="6" xfId="0" applyNumberFormat="1" applyFont="1" applyFill="1" applyBorder="1" applyAlignment="1" applyProtection="1">
      <alignment horizontal="left" vertical="center"/>
      <protection locked="0"/>
    </xf>
    <xf numFmtId="165" fontId="7" fillId="3" borderId="7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2" fillId="0" borderId="3" xfId="1" applyNumberFormat="1" applyFont="1" applyBorder="1" applyAlignment="1" applyProtection="1">
      <alignment horizontal="center" vertical="center"/>
    </xf>
    <xf numFmtId="44" fontId="2" fillId="0" borderId="4" xfId="1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24"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  <dxf>
      <font>
        <color theme="0"/>
      </font>
    </dxf>
    <dxf>
      <font>
        <b/>
        <i val="0"/>
        <color theme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J25"/>
  <sheetViews>
    <sheetView tabSelected="1" zoomScale="85" zoomScaleNormal="85" workbookViewId="0">
      <selection activeCell="D17" sqref="D17"/>
    </sheetView>
  </sheetViews>
  <sheetFormatPr baseColWidth="10" defaultColWidth="11" defaultRowHeight="15.75" x14ac:dyDescent="0.25"/>
  <cols>
    <col min="1" max="1" width="16.5" style="41" customWidth="1"/>
    <col min="2" max="2" width="20.25" style="42" customWidth="1"/>
    <col min="3" max="3" width="20.25" style="43" customWidth="1"/>
    <col min="4" max="4" width="12.125" style="44" bestFit="1" customWidth="1"/>
    <col min="5" max="8" width="11" style="44"/>
    <col min="9" max="9" width="21" style="44" bestFit="1" customWidth="1"/>
    <col min="10" max="10" width="22.125" style="44" bestFit="1" customWidth="1"/>
    <col min="11" max="16384" width="11" style="44"/>
  </cols>
  <sheetData>
    <row r="1" spans="1:10" ht="21.75" customHeight="1" x14ac:dyDescent="0.25"/>
    <row r="2" spans="1:10" ht="21.75" customHeight="1" x14ac:dyDescent="0.25">
      <c r="A2" s="41" t="s">
        <v>9</v>
      </c>
      <c r="B2" s="1">
        <v>2024</v>
      </c>
    </row>
    <row r="3" spans="1:10" ht="21.75" customHeight="1" x14ac:dyDescent="0.25"/>
    <row r="4" spans="1:10" ht="21.75" customHeight="1" x14ac:dyDescent="0.25">
      <c r="A4" s="41" t="s">
        <v>10</v>
      </c>
      <c r="B4" s="72"/>
      <c r="C4" s="73"/>
    </row>
    <row r="5" spans="1:10" ht="21.75" customHeight="1" x14ac:dyDescent="0.25">
      <c r="A5" s="41" t="s">
        <v>11</v>
      </c>
      <c r="B5" s="72"/>
      <c r="C5" s="73"/>
    </row>
    <row r="6" spans="1:10" ht="21.75" customHeight="1" x14ac:dyDescent="0.25">
      <c r="A6" s="41" t="s">
        <v>33</v>
      </c>
      <c r="B6" s="72"/>
      <c r="C6" s="73"/>
    </row>
    <row r="7" spans="1:10" ht="21.75" customHeight="1" x14ac:dyDescent="0.25"/>
    <row r="8" spans="1:10" ht="21.75" customHeight="1" x14ac:dyDescent="0.25">
      <c r="A8" s="41" t="s">
        <v>12</v>
      </c>
      <c r="B8" s="72"/>
      <c r="C8" s="73"/>
    </row>
    <row r="9" spans="1:10" ht="21.75" customHeight="1" x14ac:dyDescent="0.25">
      <c r="A9" s="41" t="s">
        <v>13</v>
      </c>
      <c r="B9" s="72"/>
      <c r="C9" s="73"/>
    </row>
    <row r="10" spans="1:10" ht="21.75" customHeight="1" x14ac:dyDescent="0.25">
      <c r="A10" s="41" t="s">
        <v>14</v>
      </c>
      <c r="B10" s="74"/>
      <c r="C10" s="75"/>
      <c r="D10" s="45" t="s">
        <v>24</v>
      </c>
    </row>
    <row r="11" spans="1:10" ht="21.75" customHeight="1" x14ac:dyDescent="0.25">
      <c r="B11" s="46"/>
      <c r="C11" s="47"/>
      <c r="D11" s="48"/>
    </row>
    <row r="12" spans="1:10" ht="21.75" customHeight="1" x14ac:dyDescent="0.25">
      <c r="B12" s="49" t="s">
        <v>18</v>
      </c>
      <c r="C12" s="41"/>
      <c r="G12" s="66" t="s">
        <v>29</v>
      </c>
      <c r="H12" s="66" t="s">
        <v>30</v>
      </c>
      <c r="I12" s="51"/>
      <c r="J12" s="51"/>
    </row>
    <row r="13" spans="1:10" ht="21.75" customHeight="1" x14ac:dyDescent="0.25">
      <c r="A13" s="41" t="str">
        <f>"Januar " &amp;$B$2</f>
        <v>Januar 2024</v>
      </c>
      <c r="B13" s="52">
        <f>'01'!$J$34</f>
        <v>0</v>
      </c>
      <c r="C13" s="53"/>
      <c r="D13" s="8"/>
      <c r="E13" s="54" t="s">
        <v>38</v>
      </c>
      <c r="F13" s="55"/>
      <c r="G13" s="67">
        <f>(D13/100*$D$22)+D13</f>
        <v>0</v>
      </c>
      <c r="H13" s="67">
        <f>(D13/100*$D$23)+D13</f>
        <v>0</v>
      </c>
    </row>
    <row r="14" spans="1:10" ht="21.75" customHeight="1" x14ac:dyDescent="0.25">
      <c r="A14" s="41" t="str">
        <f>"Februar " &amp;$B$2</f>
        <v>Februar 2024</v>
      </c>
      <c r="B14" s="52">
        <f>'02'!$J$34</f>
        <v>0</v>
      </c>
      <c r="C14" s="53"/>
      <c r="D14" s="8"/>
      <c r="E14" s="56" t="s">
        <v>36</v>
      </c>
      <c r="F14" s="55"/>
      <c r="G14" s="67"/>
      <c r="H14" s="67"/>
    </row>
    <row r="15" spans="1:10" ht="21.75" customHeight="1" x14ac:dyDescent="0.25">
      <c r="A15" s="41" t="str">
        <f>"März " &amp;$B$2</f>
        <v>März 2024</v>
      </c>
      <c r="B15" s="52">
        <f>'03'!$J$34</f>
        <v>0</v>
      </c>
      <c r="C15" s="57"/>
      <c r="D15" s="58"/>
      <c r="E15" s="59"/>
      <c r="G15" s="66"/>
      <c r="H15" s="66"/>
    </row>
    <row r="16" spans="1:10" ht="21.75" customHeight="1" x14ac:dyDescent="0.25">
      <c r="A16" s="41" t="str">
        <f>"April " &amp;$B$2</f>
        <v>April 2024</v>
      </c>
      <c r="B16" s="52">
        <f>'04'!$J$34</f>
        <v>0</v>
      </c>
      <c r="C16" s="57"/>
      <c r="D16" s="8"/>
      <c r="E16" s="56" t="s">
        <v>39</v>
      </c>
      <c r="F16" s="55"/>
      <c r="G16" s="67">
        <f>(D16/100*$D$22)+D16</f>
        <v>0</v>
      </c>
      <c r="H16" s="67">
        <f>(D16/100*$D$23)+D16</f>
        <v>0</v>
      </c>
    </row>
    <row r="17" spans="1:8" ht="21.75" customHeight="1" x14ac:dyDescent="0.25">
      <c r="A17" s="41" t="str">
        <f>"Mai " &amp;$B$2</f>
        <v>Mai 2024</v>
      </c>
      <c r="B17" s="52">
        <f>'05'!$J$34</f>
        <v>0</v>
      </c>
      <c r="C17" s="57"/>
      <c r="D17" s="8"/>
      <c r="E17" s="56" t="s">
        <v>40</v>
      </c>
      <c r="F17" s="55"/>
      <c r="G17" s="67">
        <f>(D17/100*$D$22)+D17</f>
        <v>0</v>
      </c>
      <c r="H17" s="67">
        <f>(D17/100*$D$23)+D17</f>
        <v>0</v>
      </c>
    </row>
    <row r="18" spans="1:8" ht="21.75" customHeight="1" x14ac:dyDescent="0.25">
      <c r="A18" s="41" t="str">
        <f>"Juni " &amp;$B$2</f>
        <v>Juni 2024</v>
      </c>
      <c r="B18" s="52">
        <f>'06'!$J$34</f>
        <v>0</v>
      </c>
      <c r="C18" s="57"/>
      <c r="G18" s="66"/>
      <c r="H18" s="68"/>
    </row>
    <row r="19" spans="1:8" ht="21.75" customHeight="1" x14ac:dyDescent="0.25">
      <c r="A19" s="41" t="str">
        <f>"Juli " &amp;$B$2</f>
        <v>Juli 2024</v>
      </c>
      <c r="B19" s="52">
        <f>'07'!$J$34</f>
        <v>0</v>
      </c>
      <c r="C19" s="57"/>
      <c r="D19" s="8"/>
      <c r="E19" s="56" t="s">
        <v>40</v>
      </c>
      <c r="F19" s="55"/>
      <c r="G19" s="67"/>
      <c r="H19" s="68"/>
    </row>
    <row r="20" spans="1:8" ht="21.75" customHeight="1" x14ac:dyDescent="0.25">
      <c r="A20" s="41" t="str">
        <f>"August " &amp;$B$2</f>
        <v>August 2024</v>
      </c>
      <c r="B20" s="52">
        <f>'08'!$J$34</f>
        <v>0</v>
      </c>
      <c r="C20" s="57"/>
      <c r="D20" s="8"/>
      <c r="E20" s="56" t="s">
        <v>40</v>
      </c>
      <c r="F20" s="55"/>
      <c r="G20" s="67"/>
      <c r="H20" s="68"/>
    </row>
    <row r="21" spans="1:8" ht="21.75" customHeight="1" x14ac:dyDescent="0.25">
      <c r="A21" s="41" t="str">
        <f>"September " &amp;$B$2</f>
        <v>September 2024</v>
      </c>
      <c r="B21" s="52">
        <f>'09'!$J$34</f>
        <v>0</v>
      </c>
      <c r="C21" s="57"/>
      <c r="D21" s="58"/>
      <c r="E21" s="54"/>
      <c r="G21" s="66"/>
      <c r="H21" s="68"/>
    </row>
    <row r="22" spans="1:8" ht="21.75" customHeight="1" x14ac:dyDescent="0.25">
      <c r="A22" s="41" t="str">
        <f>"Oktober " &amp;$B$2</f>
        <v>Oktober 2024</v>
      </c>
      <c r="B22" s="52">
        <f>'10'!$J$34</f>
        <v>0</v>
      </c>
      <c r="C22" s="57"/>
      <c r="D22" s="56"/>
      <c r="E22" s="56"/>
      <c r="G22" s="50"/>
    </row>
    <row r="23" spans="1:8" ht="21.75" customHeight="1" x14ac:dyDescent="0.25">
      <c r="A23" s="41" t="str">
        <f>"November " &amp;$B$2</f>
        <v>November 2024</v>
      </c>
      <c r="B23" s="52">
        <f>'11'!$J$34</f>
        <v>0</v>
      </c>
      <c r="C23" s="57"/>
      <c r="D23" s="56"/>
      <c r="E23" s="56"/>
      <c r="G23" s="50"/>
    </row>
    <row r="24" spans="1:8" ht="21.75" customHeight="1" x14ac:dyDescent="0.25">
      <c r="A24" s="41" t="str">
        <f>"Dezember " &amp;$B$2</f>
        <v>Dezember 2024</v>
      </c>
      <c r="B24" s="52">
        <f>'12'!$J$34</f>
        <v>0</v>
      </c>
      <c r="C24" s="57"/>
    </row>
    <row r="25" spans="1:8" x14ac:dyDescent="0.25">
      <c r="A25" s="60" t="str">
        <f>"Gesamt " &amp;B2</f>
        <v>Gesamt 2024</v>
      </c>
      <c r="B25" s="61">
        <f>SUM(B13:B24)</f>
        <v>0</v>
      </c>
      <c r="C25" s="45" t="s">
        <v>37</v>
      </c>
    </row>
  </sheetData>
  <sheetProtection sheet="1" selectLockedCells="1"/>
  <sortState xmlns:xlrd2="http://schemas.microsoft.com/office/spreadsheetml/2017/richdata2" ref="D29:D34">
    <sortCondition ref="D34"/>
  </sortState>
  <mergeCells count="6">
    <mergeCell ref="B4:C4"/>
    <mergeCell ref="B5:C5"/>
    <mergeCell ref="B8:C8"/>
    <mergeCell ref="B9:C9"/>
    <mergeCell ref="B10:C10"/>
    <mergeCell ref="B6:C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AEF5-4600-4405-8537-7052C6ED2239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Basis!A21</f>
        <v>September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IF(TEXT(A16,"TTT")="Sa",(F16/100*Basis!$D$22+'09'!F16),
IF(TEXT(A16,"TTT")="So",(F16/100*Basis!$D$23+'09'!F16),))</f>
        <v>#VALUE!</v>
      </c>
      <c r="H16" s="15" t="str">
        <f>IF(B16=Basis!$E$13,'09'!G16,
IF(B16=Basis!$E$16,'09'!G16,
IF(B16=Basis!$E$17,'09'!G16,F16)))</f>
        <v/>
      </c>
      <c r="I16" s="13" t="str">
        <f t="shared" ref="I16:I25" si="0">IF(H16&gt;F16,H16,F16)</f>
        <v/>
      </c>
      <c r="J16" s="31" t="str">
        <f>IF('09'!E16="","",
IF(B16=Basis!$E$13,'09'!I16*'09'!E16*24,
IF(B16=Basis!$E$16,'09'!I16*'09'!E16*24,
IF(B16=Basis!$E$17,'09'!I16*'09'!E16*24,
IF(B16=Basis!$E$19,Basis!$D$19,
IF(B16=Basis!$E$20,Basis!$D$20,""))))))</f>
        <v/>
      </c>
      <c r="K16" s="32" t="str">
        <f>IF('09'!E16="","",
IF(B16=Basis!$E$14,'09'!I16*'09'!E16*24,""))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IF(TEXT(A17,"TTT")="Sa",(F17/100*Basis!$D$22+'09'!F17),
IF(TEXT(A17,"TTT")="So",(F17/100*Basis!$D$23+'09'!F17),))</f>
        <v>#VALUE!</v>
      </c>
      <c r="H17" s="15" t="str">
        <f>IF(B17=Basis!$E$13,'09'!G17,
IF(B17=Basis!$E$16,'09'!G17,
IF(B17=Basis!$E$17,'09'!G17,F17)))</f>
        <v/>
      </c>
      <c r="I17" s="13" t="str">
        <f t="shared" si="0"/>
        <v/>
      </c>
      <c r="J17" s="31" t="str">
        <f>IF('09'!E17="","",
IF(B17=Basis!$E$13,'09'!I17*'09'!E17*24,
IF(B17=Basis!$E$16,'09'!I17*'09'!E17*24,
IF(B17=Basis!$E$17,'09'!I17*'09'!E17*24,
IF(B17=Basis!$E$19,Basis!$D$19,
IF(B17=Basis!$E$20,Basis!$D$20,""))))))</f>
        <v/>
      </c>
      <c r="K17" s="32" t="str">
        <f>IF('09'!E17="","",
IF(B17=Basis!$E$14,'09'!I17*'09'!E17*24,""))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IF(TEXT(A18,"TTT")="Sa",(F18/100*Basis!$D$22+'09'!F18),
IF(TEXT(A18,"TTT")="So",(F18/100*Basis!$D$23+'09'!F18),))</f>
        <v>#VALUE!</v>
      </c>
      <c r="H18" s="15" t="str">
        <f>IF(B18=Basis!$E$13,'09'!G18,
IF(B18=Basis!$E$16,'09'!G18,
IF(B18=Basis!$E$17,'09'!G18,F18)))</f>
        <v/>
      </c>
      <c r="I18" s="13" t="str">
        <f t="shared" si="0"/>
        <v/>
      </c>
      <c r="J18" s="31" t="str">
        <f>IF('09'!E18="","",
IF(B18=Basis!$E$13,'09'!I18*'09'!E18*24,
IF(B18=Basis!$E$16,'09'!I18*'09'!E18*24,
IF(B18=Basis!$E$17,'09'!I18*'09'!E18*24,
IF(B18=Basis!$E$19,Basis!$D$19,
IF(B18=Basis!$E$20,Basis!$D$20,""))))))</f>
        <v/>
      </c>
      <c r="K18" s="32" t="str">
        <f>IF('09'!E18="","",
IF(B18=Basis!$E$14,'09'!I18*'09'!E18*24,""))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IF(TEXT(A19,"TTT")="Sa",(F19/100*Basis!$D$22+'09'!F19),
IF(TEXT(A19,"TTT")="So",(F19/100*Basis!$D$23+'09'!F19),))</f>
        <v>#VALUE!</v>
      </c>
      <c r="H19" s="15" t="str">
        <f>IF(B19=Basis!$E$13,'09'!G19,
IF(B19=Basis!$E$16,'09'!G19,
IF(B19=Basis!$E$17,'09'!G19,F19)))</f>
        <v/>
      </c>
      <c r="I19" s="13" t="str">
        <f t="shared" si="0"/>
        <v/>
      </c>
      <c r="J19" s="31" t="str">
        <f>IF('09'!E19="","",
IF(B19=Basis!$E$13,'09'!I19*'09'!E19*24,
IF(B19=Basis!$E$16,'09'!I19*'09'!E19*24,
IF(B19=Basis!$E$17,'09'!I19*'09'!E19*24,
IF(B19=Basis!$E$19,Basis!$D$19,
IF(B19=Basis!$E$20,Basis!$D$20,""))))))</f>
        <v/>
      </c>
      <c r="K19" s="32" t="str">
        <f>IF('09'!E19="","",
IF(B19=Basis!$E$14,'09'!I19*'09'!E19*24,""))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IF(TEXT(A20,"TTT")="Sa",(F20/100*Basis!$D$22+'09'!F20),
IF(TEXT(A20,"TTT")="So",(F20/100*Basis!$D$23+'09'!F20),))</f>
        <v>#VALUE!</v>
      </c>
      <c r="H20" s="15" t="str">
        <f>IF(B20=Basis!$E$13,'09'!G20,
IF(B20=Basis!$E$16,'09'!G20,
IF(B20=Basis!$E$17,'09'!G20,F20)))</f>
        <v/>
      </c>
      <c r="I20" s="13" t="str">
        <f t="shared" si="0"/>
        <v/>
      </c>
      <c r="J20" s="31" t="str">
        <f>IF('09'!E20="","",
IF(B20=Basis!$E$13,'09'!I20*'09'!E20*24,
IF(B20=Basis!$E$16,'09'!I20*'09'!E20*24,
IF(B20=Basis!$E$17,'09'!I20*'09'!E20*24,
IF(B20=Basis!$E$19,Basis!$D$19,
IF(B20=Basis!$E$20,Basis!$D$20,""))))))</f>
        <v/>
      </c>
      <c r="K20" s="32" t="str">
        <f>IF('09'!E20="","",
IF(B20=Basis!$E$14,'09'!I20*'09'!E20*24,""))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IF(TEXT(A21,"TTT")="Sa",(F21/100*Basis!$D$22+'09'!F21),
IF(TEXT(A21,"TTT")="So",(F21/100*Basis!$D$23+'09'!F21),))</f>
        <v>#VALUE!</v>
      </c>
      <c r="H21" s="15" t="str">
        <f>IF(B21=Basis!$E$13,'09'!G21,
IF(B21=Basis!$E$16,'09'!G21,
IF(B21=Basis!$E$17,'09'!G21,F21)))</f>
        <v/>
      </c>
      <c r="I21" s="13" t="str">
        <f t="shared" si="0"/>
        <v/>
      </c>
      <c r="J21" s="31" t="str">
        <f>IF('09'!E21="","",
IF(B21=Basis!$E$13,'09'!I21*'09'!E21*24,
IF(B21=Basis!$E$16,'09'!I21*'09'!E21*24,
IF(B21=Basis!$E$17,'09'!I21*'09'!E21*24,
IF(B21=Basis!$E$19,Basis!$D$19,
IF(B21=Basis!$E$20,Basis!$D$20,""))))))</f>
        <v/>
      </c>
      <c r="K21" s="32" t="str">
        <f>IF('09'!E21="","",
IF(B21=Basis!$E$14,'09'!I21*'09'!E21*24,""))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IF(TEXT(A22,"TTT")="Sa",(F22/100*Basis!$D$22+'09'!F22),
IF(TEXT(A22,"TTT")="So",(F22/100*Basis!$D$23+'09'!F22),)))</f>
        <v/>
      </c>
      <c r="H22" s="15" t="str">
        <f>IF(B22=Basis!$E$13,'09'!G22,
IF(B22=Basis!$E$16,'09'!G22,
IF(B22=Basis!$E$17,'09'!G22,F22)))</f>
        <v/>
      </c>
      <c r="I22" s="13" t="str">
        <f t="shared" si="0"/>
        <v/>
      </c>
      <c r="J22" s="31" t="str">
        <f>IF('09'!E22="","",
IF(B22=Basis!$E$13,'09'!I22*'09'!E22*24,
IF(B22=Basis!$E$16,'09'!I22*'09'!E22*24,
IF(B22=Basis!$E$17,'09'!I22*'09'!E22*24,
IF(B22=Basis!$E$19,Basis!$D$19,
IF(B22=Basis!$E$20,Basis!$D$20,""))))))</f>
        <v/>
      </c>
      <c r="K22" s="32" t="str">
        <f>IF('09'!E22="","",
IF(B22=Basis!$E$14,'09'!I22*'09'!E22*24,""))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IF(TEXT(A23,"TTT")="Sa",(F23/100*Basis!$D$22+'09'!F23),
IF(TEXT(A23,"TTT")="So",(F23/100*Basis!$D$23+'09'!F23),)))</f>
        <v/>
      </c>
      <c r="H23" s="15" t="str">
        <f>IF(B23=Basis!$E$13,'09'!G23,
IF(B23=Basis!$E$16,'09'!G23,
IF(B23=Basis!$E$17,'09'!G23,F23)))</f>
        <v/>
      </c>
      <c r="I23" s="13" t="str">
        <f t="shared" si="0"/>
        <v/>
      </c>
      <c r="J23" s="31" t="str">
        <f>IF('09'!E23="","",
IF(B23=Basis!$E$13,'09'!I23*'09'!E23*24,
IF(B23=Basis!$E$16,'09'!I23*'09'!E23*24,
IF(B23=Basis!$E$17,'09'!I23*'09'!E23*24,
IF(B23=Basis!$E$19,Basis!$D$19,
IF(B23=Basis!$E$20,Basis!$D$20,""))))))</f>
        <v/>
      </c>
      <c r="K23" s="32" t="str">
        <f>IF('09'!E23="","",
IF(B23=Basis!$E$14,'09'!I23*'09'!E23*24,""))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IF(TEXT(A24,"TTT")="Sa",(F24/100*Basis!$D$22+'09'!F24),
IF(TEXT(A24,"TTT")="So",(F24/100*Basis!$D$23+'09'!F24),)))</f>
        <v/>
      </c>
      <c r="H24" s="15" t="str">
        <f>IF(B24=Basis!$E$13,'09'!G24,
IF(B24=Basis!$E$16,'09'!G24,
IF(B24=Basis!$E$17,'09'!G24,F24)))</f>
        <v/>
      </c>
      <c r="I24" s="13" t="str">
        <f t="shared" si="0"/>
        <v/>
      </c>
      <c r="J24" s="31" t="str">
        <f>IF('09'!E24="","",
IF(B24=Basis!$E$13,'09'!I24*'09'!E24*24,
IF(B24=Basis!$E$16,'09'!I24*'09'!E24*24,
IF(B24=Basis!$E$17,'09'!I24*'09'!E24*24,
IF(B24=Basis!$E$19,Basis!$D$19,
IF(B24=Basis!$E$20,Basis!$D$20,""))))))</f>
        <v/>
      </c>
      <c r="K24" s="32" t="str">
        <f>IF('09'!E24="","",
IF(B24=Basis!$E$14,'09'!I24*'09'!E24*24,""))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IF(TEXT(A25,"TTT")="Sa",(F25/100*Basis!$D$22+'09'!F25),
IF(TEXT(A25,"TTT")="So",(F25/100*Basis!$D$23+'09'!F25),)))</f>
        <v/>
      </c>
      <c r="H25" s="15" t="str">
        <f>IF(B25=Basis!$E$13,'09'!G25,
IF(B25=Basis!$E$16,'09'!G25,
IF(B25=Basis!$E$17,'09'!G25,F25)))</f>
        <v/>
      </c>
      <c r="I25" s="13" t="str">
        <f t="shared" si="0"/>
        <v/>
      </c>
      <c r="J25" s="31" t="str">
        <f>IF('09'!E25="","",
IF(B25=Basis!$E$13,'09'!I25*'09'!E25*24,
IF(B25=Basis!$E$16,'09'!I25*'09'!E25*24,
IF(B25=Basis!$E$17,'09'!I25*'09'!E25*24,
IF(B25=Basis!$E$19,Basis!$D$19,
IF(B25=Basis!$E$20,Basis!$D$20,""))))))</f>
        <v/>
      </c>
      <c r="K25" s="32" t="str">
        <f>IF('09'!E25="","",
IF(B25=Basis!$E$14,'09'!I25*'09'!E25*24,""))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IF(TEXT(A26,"TTT")="Sa",(F26/100*Basis!$D$22+'09'!F26),
IF(TEXT(A26,"TTT")="So",(F26/100*Basis!$D$23+'09'!F26),)))</f>
        <v/>
      </c>
      <c r="H26" s="15" t="str">
        <f>IF(B26=Basis!$E$13,'09'!G26,
IF(B26=Basis!$E$16,'09'!G26,
IF(B26=Basis!$E$17,'09'!G26,F26)))</f>
        <v/>
      </c>
      <c r="I26" s="13" t="str">
        <f>IF(H26&gt;F26,H26,F26)</f>
        <v/>
      </c>
      <c r="J26" s="31" t="str">
        <f>IF('09'!E26="","",
IF(B26=Basis!$E$13,'09'!I26*'09'!E26*24,
IF(B26=Basis!$E$16,'09'!I26*'09'!E26*24,
IF(B26=Basis!$E$17,'09'!I26*'09'!E26*24,
IF(B26=Basis!$E$19,Basis!$D$19,
IF(B26=Basis!$E$20,Basis!$D$20,""))))))</f>
        <v/>
      </c>
      <c r="K26" s="32" t="str">
        <f>IF('09'!E26="","",
IF(B26=Basis!$E$14,'09'!I26*'09'!E26*24,""))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IF(TEXT(A27,"TTT")="Sa",(F27/100*Basis!$D$22+'09'!F27),
IF(TEXT(A27,"TTT")="So",(F27/100*Basis!$D$23+'09'!F27),)))</f>
        <v/>
      </c>
      <c r="H27" s="15" t="str">
        <f>IF(B27=Basis!$E$13,'09'!G27,
IF(B27=Basis!$E$16,'09'!G27,
IF(B27=Basis!$E$17,'09'!G27,F27)))</f>
        <v/>
      </c>
      <c r="I27" s="13" t="str">
        <f t="shared" ref="I27:I32" si="2">IF(H27&gt;F27,H27,F27)</f>
        <v/>
      </c>
      <c r="J27" s="31" t="str">
        <f>IF('09'!E27="","",
IF(B27=Basis!$E$13,'09'!I27*'09'!E27*24,
IF(B27=Basis!$E$16,'09'!I27*'09'!E27*24,
IF(B27=Basis!$E$17,'09'!I27*'09'!E27*24,
IF(B27=Basis!$E$19,Basis!$D$19,
IF(B27=Basis!$E$20,Basis!$D$20,""))))))</f>
        <v/>
      </c>
      <c r="K27" s="32" t="str">
        <f>IF('09'!E27="","",
IF(B27=Basis!$E$14,'09'!I27*'09'!E27*24,""))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IF(TEXT(A28,"TTT")="Sa",(F28/100*Basis!$D$22+'09'!F28),
IF(TEXT(A28,"TTT")="So",(F28/100*Basis!$D$23+'09'!F28),)))</f>
        <v/>
      </c>
      <c r="H28" s="15" t="str">
        <f>IF(B28=Basis!$E$13,'09'!G28,
IF(B28=Basis!$E$16,'09'!G28,
IF(B28=Basis!$E$17,'09'!G28,F28)))</f>
        <v/>
      </c>
      <c r="I28" s="13" t="str">
        <f t="shared" si="2"/>
        <v/>
      </c>
      <c r="J28" s="31" t="str">
        <f>IF('09'!E28="","",
IF(B28=Basis!$E$13,'09'!I28*'09'!E28*24,
IF(B28=Basis!$E$16,'09'!I28*'09'!E28*24,
IF(B28=Basis!$E$17,'09'!I28*'09'!E28*24,
IF(B28=Basis!$E$19,Basis!$D$19,
IF(B28=Basis!$E$20,Basis!$D$20,""))))))</f>
        <v/>
      </c>
      <c r="K28" s="32" t="str">
        <f>IF('09'!E28="","",
IF(B28=Basis!$E$14,'09'!I28*'09'!E28*24,""))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IF(TEXT(A29,"TTT")="Sa",(F29/100*Basis!$D$22+'09'!F29),
IF(TEXT(A29,"TTT")="So",(F29/100*Basis!$D$23+'09'!F29),)))</f>
        <v/>
      </c>
      <c r="H29" s="15" t="str">
        <f>IF(B29=Basis!$E$13,'09'!G29,
IF(B29=Basis!$E$16,'09'!G29,
IF(B29=Basis!$E$17,'09'!G29,F29)))</f>
        <v/>
      </c>
      <c r="I29" s="13" t="str">
        <f t="shared" si="2"/>
        <v/>
      </c>
      <c r="J29" s="31" t="str">
        <f>IF('09'!E29="","",
IF(B29=Basis!$E$13,'09'!I29*'09'!E29*24,
IF(B29=Basis!$E$16,'09'!I29*'09'!E29*24,
IF(B29=Basis!$E$17,'09'!I29*'09'!E29*24,
IF(B29=Basis!$E$19,Basis!$D$19,
IF(B29=Basis!$E$20,Basis!$D$20,""))))))</f>
        <v/>
      </c>
      <c r="K29" s="32" t="str">
        <f>IF('09'!E29="","",
IF(B29=Basis!$E$14,'09'!I29*'09'!E29*24,""))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IF(TEXT(A30,"TTT")="Sa",(F30/100*Basis!$D$22+'09'!F30),
IF(TEXT(A30,"TTT")="So",(F30/100*Basis!$D$23+'09'!F30),)))</f>
        <v/>
      </c>
      <c r="H30" s="15" t="str">
        <f>IF(B30=Basis!$E$13,'09'!G30,
IF(B30=Basis!$E$16,'09'!G30,
IF(B30=Basis!$E$17,'09'!G30,F30)))</f>
        <v/>
      </c>
      <c r="I30" s="13" t="str">
        <f t="shared" si="2"/>
        <v/>
      </c>
      <c r="J30" s="31" t="str">
        <f>IF('09'!E30="","",
IF(B30=Basis!$E$13,'09'!I30*'09'!E30*24,
IF(B30=Basis!$E$16,'09'!I30*'09'!E30*24,
IF(B30=Basis!$E$17,'09'!I30*'09'!E30*24,
IF(B30=Basis!$E$19,Basis!$D$19,
IF(B30=Basis!$E$20,Basis!$D$20,""))))))</f>
        <v/>
      </c>
      <c r="K30" s="32" t="str">
        <f>IF('09'!E30="","",
IF(B30=Basis!$E$14,'09'!I30*'09'!E30*24,""))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IF(TEXT(A31,"TTT")="Sa",(F31/100*Basis!$D$22+'09'!F31),
IF(TEXT(A31,"TTT")="So",(F31/100*Basis!$D$23+'09'!F31),)))</f>
        <v/>
      </c>
      <c r="H31" s="15" t="str">
        <f>IF(B31=Basis!$E$13,'09'!G31,
IF(B31=Basis!$E$16,'09'!G31,
IF(B31=Basis!$E$17,'09'!G31,F31)))</f>
        <v/>
      </c>
      <c r="I31" s="13" t="str">
        <f t="shared" si="2"/>
        <v/>
      </c>
      <c r="J31" s="31" t="str">
        <f>IF('09'!E31="","",
IF(B31=Basis!$E$13,'09'!I31*'09'!E31*24,
IF(B31=Basis!$E$16,'09'!I31*'09'!E31*24,
IF(B31=Basis!$E$17,'09'!I31*'09'!E31*24,
IF(B31=Basis!$E$19,Basis!$D$19,
IF(B31=Basis!$E$20,Basis!$D$20,""))))))</f>
        <v/>
      </c>
      <c r="K31" s="32" t="str">
        <f>IF('09'!E31="","",
IF(B31=Basis!$E$14,'09'!I31*'09'!E31*24,""))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IF(TEXT(A32,"TTT")="Sa",(F32/100*Basis!$D$22+'09'!F32),
IF(TEXT(A32,"TTT")="So",(F32/100*Basis!$D$23+'09'!F32),)))</f>
        <v/>
      </c>
      <c r="H32" s="15" t="str">
        <f>IF(B32=Basis!$E$13,'09'!G32,
IF(B32=Basis!$E$16,'09'!G32,
IF(B32=Basis!$E$17,'09'!G32,F32)))</f>
        <v/>
      </c>
      <c r="I32" s="13" t="str">
        <f t="shared" si="2"/>
        <v/>
      </c>
      <c r="J32" s="31" t="str">
        <f>IF('09'!E32="","",
IF(B32=Basis!$E$13,'09'!I32*'09'!E32*24,
IF(B32=Basis!$E$16,'09'!I32*'09'!E32*24,
IF(B32=Basis!$E$17,'09'!I32*'09'!E32*24,
IF(B32=Basis!$E$19,Basis!$D$19,
IF(B32=Basis!$E$20,Basis!$D$20,""))))))</f>
        <v/>
      </c>
      <c r="K32" s="32" t="str">
        <f>IF('09'!E32="","",
IF(B32=Basis!$E$14,'09'!I32*'09'!E32*24,""))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7" priority="2">
      <formula>WEEKDAY($A16,2)&gt;=6</formula>
    </cfRule>
  </conditionalFormatting>
  <conditionalFormatting sqref="H16:I32">
    <cfRule type="containsText" dxfId="6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75722-D579-4AA2-BD5C-37213E81BCC0}">
          <x14:formula1>
            <xm:f>Basis!$E$13:$E$20</xm:f>
          </x14:formula1>
          <xm:sqref>B16:B32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E169-082D-4DA5-BF54-87ADB96A51CE}">
  <sheetPr>
    <pageSetUpPr fitToPage="1"/>
  </sheetPr>
  <dimension ref="A1:M44"/>
  <sheetViews>
    <sheetView showZeros="0" view="pageLayout" topLeftCell="A4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Basis!A22</f>
        <v>Oktober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IF(TEXT(A16,"TTT")="Sa",(F16/100*Basis!$D$22+'10'!F16),
IF(TEXT(A16,"TTT")="So",(F16/100*Basis!$D$23+'10'!F16),))</f>
        <v>#VALUE!</v>
      </c>
      <c r="H16" s="15" t="str">
        <f>IF(B16=Basis!$E$13,'10'!G16,
IF(B16=Basis!$E$16,'10'!G16,
IF(B16=Basis!$E$17,'10'!G16,F16)))</f>
        <v/>
      </c>
      <c r="I16" s="13" t="str">
        <f t="shared" ref="I16:I25" si="0">IF(H16&gt;F16,H16,F16)</f>
        <v/>
      </c>
      <c r="J16" s="31" t="str">
        <f>IF('10'!E16="","",
IF(B16=Basis!$E$13,'10'!I16*'10'!E16*24,
IF(B16=Basis!$E$16,'10'!I16*'10'!E16*24,
IF(B16=Basis!$E$17,'10'!I16*'10'!E16*24,
IF(B16=Basis!$E$19,Basis!$D$19,
IF(B16=Basis!$E$20,Basis!$D$20,""))))))</f>
        <v/>
      </c>
      <c r="K16" s="32" t="str">
        <f>IF('10'!E16="","",
IF(B16=Basis!$E$14,'10'!I16*'10'!E16*24,""))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IF(TEXT(A17,"TTT")="Sa",(F17/100*Basis!$D$22+'10'!F17),
IF(TEXT(A17,"TTT")="So",(F17/100*Basis!$D$23+'10'!F17),))</f>
        <v>#VALUE!</v>
      </c>
      <c r="H17" s="15" t="str">
        <f>IF(B17=Basis!$E$13,'10'!G17,
IF(B17=Basis!$E$16,'10'!G17,
IF(B17=Basis!$E$17,'10'!G17,F17)))</f>
        <v/>
      </c>
      <c r="I17" s="13" t="str">
        <f t="shared" si="0"/>
        <v/>
      </c>
      <c r="J17" s="31" t="str">
        <f>IF('10'!E17="","",
IF(B17=Basis!$E$13,'10'!I17*'10'!E17*24,
IF(B17=Basis!$E$16,'10'!I17*'10'!E17*24,
IF(B17=Basis!$E$17,'10'!I17*'10'!E17*24,
IF(B17=Basis!$E$19,Basis!$D$19,
IF(B17=Basis!$E$20,Basis!$D$20,""))))))</f>
        <v/>
      </c>
      <c r="K17" s="32" t="str">
        <f>IF('10'!E17="","",
IF(B17=Basis!$E$14,'10'!I17*'10'!E17*24,""))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IF(TEXT(A18,"TTT")="Sa",(F18/100*Basis!$D$22+'10'!F18),
IF(TEXT(A18,"TTT")="So",(F18/100*Basis!$D$23+'10'!F18),))</f>
        <v>#VALUE!</v>
      </c>
      <c r="H18" s="15" t="str">
        <f>IF(B18=Basis!$E$13,'10'!G18,
IF(B18=Basis!$E$16,'10'!G18,
IF(B18=Basis!$E$17,'10'!G18,F18)))</f>
        <v/>
      </c>
      <c r="I18" s="13" t="str">
        <f t="shared" si="0"/>
        <v/>
      </c>
      <c r="J18" s="31" t="str">
        <f>IF('10'!E18="","",
IF(B18=Basis!$E$13,'10'!I18*'10'!E18*24,
IF(B18=Basis!$E$16,'10'!I18*'10'!E18*24,
IF(B18=Basis!$E$17,'10'!I18*'10'!E18*24,
IF(B18=Basis!$E$19,Basis!$D$19,
IF(B18=Basis!$E$20,Basis!$D$20,""))))))</f>
        <v/>
      </c>
      <c r="K18" s="32" t="str">
        <f>IF('10'!E18="","",
IF(B18=Basis!$E$14,'10'!I18*'10'!E18*24,""))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IF(TEXT(A19,"TTT")="Sa",(F19/100*Basis!$D$22+'10'!F19),
IF(TEXT(A19,"TTT")="So",(F19/100*Basis!$D$23+'10'!F19),))</f>
        <v>#VALUE!</v>
      </c>
      <c r="H19" s="15" t="str">
        <f>IF(B19=Basis!$E$13,'10'!G19,
IF(B19=Basis!$E$16,'10'!G19,
IF(B19=Basis!$E$17,'10'!G19,F19)))</f>
        <v/>
      </c>
      <c r="I19" s="13" t="str">
        <f t="shared" si="0"/>
        <v/>
      </c>
      <c r="J19" s="31" t="str">
        <f>IF('10'!E19="","",
IF(B19=Basis!$E$13,'10'!I19*'10'!E19*24,
IF(B19=Basis!$E$16,'10'!I19*'10'!E19*24,
IF(B19=Basis!$E$17,'10'!I19*'10'!E19*24,
IF(B19=Basis!$E$19,Basis!$D$19,
IF(B19=Basis!$E$20,Basis!$D$20,""))))))</f>
        <v/>
      </c>
      <c r="K19" s="32" t="str">
        <f>IF('10'!E19="","",
IF(B19=Basis!$E$14,'10'!I19*'10'!E19*24,""))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IF(TEXT(A20,"TTT")="Sa",(F20/100*Basis!$D$22+'10'!F20),
IF(TEXT(A20,"TTT")="So",(F20/100*Basis!$D$23+'10'!F20),))</f>
        <v>#VALUE!</v>
      </c>
      <c r="H20" s="15" t="str">
        <f>IF(B20=Basis!$E$13,'10'!G20,
IF(B20=Basis!$E$16,'10'!G20,
IF(B20=Basis!$E$17,'10'!G20,F20)))</f>
        <v/>
      </c>
      <c r="I20" s="13" t="str">
        <f t="shared" si="0"/>
        <v/>
      </c>
      <c r="J20" s="31" t="str">
        <f>IF('10'!E20="","",
IF(B20=Basis!$E$13,'10'!I20*'10'!E20*24,
IF(B20=Basis!$E$16,'10'!I20*'10'!E20*24,
IF(B20=Basis!$E$17,'10'!I20*'10'!E20*24,
IF(B20=Basis!$E$19,Basis!$D$19,
IF(B20=Basis!$E$20,Basis!$D$20,""))))))</f>
        <v/>
      </c>
      <c r="K20" s="32" t="str">
        <f>IF('10'!E20="","",
IF(B20=Basis!$E$14,'10'!I20*'10'!E20*24,""))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IF(TEXT(A21,"TTT")="Sa",(F21/100*Basis!$D$22+'10'!F21),
IF(TEXT(A21,"TTT")="So",(F21/100*Basis!$D$23+'10'!F21),))</f>
        <v>#VALUE!</v>
      </c>
      <c r="H21" s="15" t="str">
        <f>IF(B21=Basis!$E$13,'10'!G21,
IF(B21=Basis!$E$16,'10'!G21,
IF(B21=Basis!$E$17,'10'!G21,F21)))</f>
        <v/>
      </c>
      <c r="I21" s="13" t="str">
        <f t="shared" si="0"/>
        <v/>
      </c>
      <c r="J21" s="31" t="str">
        <f>IF('10'!E21="","",
IF(B21=Basis!$E$13,'10'!I21*'10'!E21*24,
IF(B21=Basis!$E$16,'10'!I21*'10'!E21*24,
IF(B21=Basis!$E$17,'10'!I21*'10'!E21*24,
IF(B21=Basis!$E$19,Basis!$D$19,
IF(B21=Basis!$E$20,Basis!$D$20,""))))))</f>
        <v/>
      </c>
      <c r="K21" s="32" t="str">
        <f>IF('10'!E21="","",
IF(B21=Basis!$E$14,'10'!I21*'10'!E21*24,""))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IF(TEXT(A22,"TTT")="Sa",(F22/100*Basis!$D$22+'10'!F22),
IF(TEXT(A22,"TTT")="So",(F22/100*Basis!$D$23+'10'!F22),)))</f>
        <v/>
      </c>
      <c r="H22" s="15" t="str">
        <f>IF(B22=Basis!$E$13,'10'!G22,
IF(B22=Basis!$E$16,'10'!G22,
IF(B22=Basis!$E$17,'10'!G22,F22)))</f>
        <v/>
      </c>
      <c r="I22" s="13" t="str">
        <f t="shared" si="0"/>
        <v/>
      </c>
      <c r="J22" s="31" t="str">
        <f>IF('10'!E22="","",
IF(B22=Basis!$E$13,'10'!I22*'10'!E22*24,
IF(B22=Basis!$E$16,'10'!I22*'10'!E22*24,
IF(B22=Basis!$E$17,'10'!I22*'10'!E22*24,
IF(B22=Basis!$E$19,Basis!$D$19,
IF(B22=Basis!$E$20,Basis!$D$20,""))))))</f>
        <v/>
      </c>
      <c r="K22" s="32" t="str">
        <f>IF('10'!E22="","",
IF(B22=Basis!$E$14,'10'!I22*'10'!E22*24,""))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IF(TEXT(A23,"TTT")="Sa",(F23/100*Basis!$D$22+'10'!F23),
IF(TEXT(A23,"TTT")="So",(F23/100*Basis!$D$23+'10'!F23),)))</f>
        <v/>
      </c>
      <c r="H23" s="15" t="str">
        <f>IF(B23=Basis!$E$13,'10'!G23,
IF(B23=Basis!$E$16,'10'!G23,
IF(B23=Basis!$E$17,'10'!G23,F23)))</f>
        <v/>
      </c>
      <c r="I23" s="13" t="str">
        <f t="shared" si="0"/>
        <v/>
      </c>
      <c r="J23" s="31" t="str">
        <f>IF('10'!E23="","",
IF(B23=Basis!$E$13,'10'!I23*'10'!E23*24,
IF(B23=Basis!$E$16,'10'!I23*'10'!E23*24,
IF(B23=Basis!$E$17,'10'!I23*'10'!E23*24,
IF(B23=Basis!$E$19,Basis!$D$19,
IF(B23=Basis!$E$20,Basis!$D$20,""))))))</f>
        <v/>
      </c>
      <c r="K23" s="32" t="str">
        <f>IF('10'!E23="","",
IF(B23=Basis!$E$14,'10'!I23*'10'!E23*24,""))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IF(TEXT(A24,"TTT")="Sa",(F24/100*Basis!$D$22+'10'!F24),
IF(TEXT(A24,"TTT")="So",(F24/100*Basis!$D$23+'10'!F24),)))</f>
        <v/>
      </c>
      <c r="H24" s="15" t="str">
        <f>IF(B24=Basis!$E$13,'10'!G24,
IF(B24=Basis!$E$16,'10'!G24,
IF(B24=Basis!$E$17,'10'!G24,F24)))</f>
        <v/>
      </c>
      <c r="I24" s="13" t="str">
        <f t="shared" si="0"/>
        <v/>
      </c>
      <c r="J24" s="31" t="str">
        <f>IF('10'!E24="","",
IF(B24=Basis!$E$13,'10'!I24*'10'!E24*24,
IF(B24=Basis!$E$16,'10'!I24*'10'!E24*24,
IF(B24=Basis!$E$17,'10'!I24*'10'!E24*24,
IF(B24=Basis!$E$19,Basis!$D$19,
IF(B24=Basis!$E$20,Basis!$D$20,""))))))</f>
        <v/>
      </c>
      <c r="K24" s="32" t="str">
        <f>IF('10'!E24="","",
IF(B24=Basis!$E$14,'10'!I24*'10'!E24*24,""))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IF(TEXT(A25,"TTT")="Sa",(F25/100*Basis!$D$22+'10'!F25),
IF(TEXT(A25,"TTT")="So",(F25/100*Basis!$D$23+'10'!F25),)))</f>
        <v/>
      </c>
      <c r="H25" s="15" t="str">
        <f>IF(B25=Basis!$E$13,'10'!G25,
IF(B25=Basis!$E$16,'10'!G25,
IF(B25=Basis!$E$17,'10'!G25,F25)))</f>
        <v/>
      </c>
      <c r="I25" s="13" t="str">
        <f t="shared" si="0"/>
        <v/>
      </c>
      <c r="J25" s="31" t="str">
        <f>IF('10'!E25="","",
IF(B25=Basis!$E$13,'10'!I25*'10'!E25*24,
IF(B25=Basis!$E$16,'10'!I25*'10'!E25*24,
IF(B25=Basis!$E$17,'10'!I25*'10'!E25*24,
IF(B25=Basis!$E$19,Basis!$D$19,
IF(B25=Basis!$E$20,Basis!$D$20,""))))))</f>
        <v/>
      </c>
      <c r="K25" s="32" t="str">
        <f>IF('10'!E25="","",
IF(B25=Basis!$E$14,'10'!I25*'10'!E25*24,""))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IF(TEXT(A26,"TTT")="Sa",(F26/100*Basis!$D$22+'10'!F26),
IF(TEXT(A26,"TTT")="So",(F26/100*Basis!$D$23+'10'!F26),)))</f>
        <v/>
      </c>
      <c r="H26" s="15" t="str">
        <f>IF(B26=Basis!$E$13,'10'!G26,
IF(B26=Basis!$E$16,'10'!G26,
IF(B26=Basis!$E$17,'10'!G26,F26)))</f>
        <v/>
      </c>
      <c r="I26" s="13" t="str">
        <f>IF(H26&gt;F26,H26,F26)</f>
        <v/>
      </c>
      <c r="J26" s="31" t="str">
        <f>IF('10'!E26="","",
IF(B26=Basis!$E$13,'10'!I26*'10'!E26*24,
IF(B26=Basis!$E$16,'10'!I26*'10'!E26*24,
IF(B26=Basis!$E$17,'10'!I26*'10'!E26*24,
IF(B26=Basis!$E$19,Basis!$D$19,
IF(B26=Basis!$E$20,Basis!$D$20,""))))))</f>
        <v/>
      </c>
      <c r="K26" s="32" t="str">
        <f>IF('10'!E26="","",
IF(B26=Basis!$E$14,'10'!I26*'10'!E26*24,""))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IF(TEXT(A27,"TTT")="Sa",(F27/100*Basis!$D$22+'10'!F27),
IF(TEXT(A27,"TTT")="So",(F27/100*Basis!$D$23+'10'!F27),)))</f>
        <v/>
      </c>
      <c r="H27" s="15" t="str">
        <f>IF(B27=Basis!$E$13,'10'!G27,
IF(B27=Basis!$E$16,'10'!G27,
IF(B27=Basis!$E$17,'10'!G27,F27)))</f>
        <v/>
      </c>
      <c r="I27" s="13" t="str">
        <f t="shared" ref="I27:I32" si="2">IF(H27&gt;F27,H27,F27)</f>
        <v/>
      </c>
      <c r="J27" s="31" t="str">
        <f>IF('10'!E27="","",
IF(B27=Basis!$E$13,'10'!I27*'10'!E27*24,
IF(B27=Basis!$E$16,'10'!I27*'10'!E27*24,
IF(B27=Basis!$E$17,'10'!I27*'10'!E27*24,
IF(B27=Basis!$E$19,Basis!$D$19,
IF(B27=Basis!$E$20,Basis!$D$20,""))))))</f>
        <v/>
      </c>
      <c r="K27" s="32" t="str">
        <f>IF('10'!E27="","",
IF(B27=Basis!$E$14,'10'!I27*'10'!E27*24,""))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IF(TEXT(A28,"TTT")="Sa",(F28/100*Basis!$D$22+'10'!F28),
IF(TEXT(A28,"TTT")="So",(F28/100*Basis!$D$23+'10'!F28),)))</f>
        <v/>
      </c>
      <c r="H28" s="15" t="str">
        <f>IF(B28=Basis!$E$13,'10'!G28,
IF(B28=Basis!$E$16,'10'!G28,
IF(B28=Basis!$E$17,'10'!G28,F28)))</f>
        <v/>
      </c>
      <c r="I28" s="13" t="str">
        <f t="shared" si="2"/>
        <v/>
      </c>
      <c r="J28" s="31" t="str">
        <f>IF('10'!E28="","",
IF(B28=Basis!$E$13,'10'!I28*'10'!E28*24,
IF(B28=Basis!$E$16,'10'!I28*'10'!E28*24,
IF(B28=Basis!$E$17,'10'!I28*'10'!E28*24,
IF(B28=Basis!$E$19,Basis!$D$19,
IF(B28=Basis!$E$20,Basis!$D$20,""))))))</f>
        <v/>
      </c>
      <c r="K28" s="32" t="str">
        <f>IF('10'!E28="","",
IF(B28=Basis!$E$14,'10'!I28*'10'!E28*24,""))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IF(TEXT(A29,"TTT")="Sa",(F29/100*Basis!$D$22+'10'!F29),
IF(TEXT(A29,"TTT")="So",(F29/100*Basis!$D$23+'10'!F29),)))</f>
        <v/>
      </c>
      <c r="H29" s="15" t="str">
        <f>IF(B29=Basis!$E$13,'10'!G29,
IF(B29=Basis!$E$16,'10'!G29,
IF(B29=Basis!$E$17,'10'!G29,F29)))</f>
        <v/>
      </c>
      <c r="I29" s="13" t="str">
        <f t="shared" si="2"/>
        <v/>
      </c>
      <c r="J29" s="31" t="str">
        <f>IF('10'!E29="","",
IF(B29=Basis!$E$13,'10'!I29*'10'!E29*24,
IF(B29=Basis!$E$16,'10'!I29*'10'!E29*24,
IF(B29=Basis!$E$17,'10'!I29*'10'!E29*24,
IF(B29=Basis!$E$19,Basis!$D$19,
IF(B29=Basis!$E$20,Basis!$D$20,""))))))</f>
        <v/>
      </c>
      <c r="K29" s="32" t="str">
        <f>IF('10'!E29="","",
IF(B29=Basis!$E$14,'10'!I29*'10'!E29*24,""))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IF(TEXT(A30,"TTT")="Sa",(F30/100*Basis!$D$22+'10'!F30),
IF(TEXT(A30,"TTT")="So",(F30/100*Basis!$D$23+'10'!F30),)))</f>
        <v/>
      </c>
      <c r="H30" s="15" t="str">
        <f>IF(B30=Basis!$E$13,'10'!G30,
IF(B30=Basis!$E$16,'10'!G30,
IF(B30=Basis!$E$17,'10'!G30,F30)))</f>
        <v/>
      </c>
      <c r="I30" s="13" t="str">
        <f t="shared" si="2"/>
        <v/>
      </c>
      <c r="J30" s="31" t="str">
        <f>IF('10'!E30="","",
IF(B30=Basis!$E$13,'10'!I30*'10'!E30*24,
IF(B30=Basis!$E$16,'10'!I30*'10'!E30*24,
IF(B30=Basis!$E$17,'10'!I30*'10'!E30*24,
IF(B30=Basis!$E$19,Basis!$D$19,
IF(B30=Basis!$E$20,Basis!$D$20,""))))))</f>
        <v/>
      </c>
      <c r="K30" s="32" t="str">
        <f>IF('10'!E30="","",
IF(B30=Basis!$E$14,'10'!I30*'10'!E30*24,""))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IF(TEXT(A31,"TTT")="Sa",(F31/100*Basis!$D$22+'10'!F31),
IF(TEXT(A31,"TTT")="So",(F31/100*Basis!$D$23+'10'!F31),)))</f>
        <v/>
      </c>
      <c r="H31" s="15" t="str">
        <f>IF(B31=Basis!$E$13,'10'!G31,
IF(B31=Basis!$E$16,'10'!G31,
IF(B31=Basis!$E$17,'10'!G31,F31)))</f>
        <v/>
      </c>
      <c r="I31" s="13" t="str">
        <f t="shared" si="2"/>
        <v/>
      </c>
      <c r="J31" s="31" t="str">
        <f>IF('10'!E31="","",
IF(B31=Basis!$E$13,'10'!I31*'10'!E31*24,
IF(B31=Basis!$E$16,'10'!I31*'10'!E31*24,
IF(B31=Basis!$E$17,'10'!I31*'10'!E31*24,
IF(B31=Basis!$E$19,Basis!$D$19,
IF(B31=Basis!$E$20,Basis!$D$20,""))))))</f>
        <v/>
      </c>
      <c r="K31" s="32" t="str">
        <f>IF('10'!E31="","",
IF(B31=Basis!$E$14,'10'!I31*'10'!E31*24,""))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IF(TEXT(A32,"TTT")="Sa",(F32/100*Basis!$D$22+'10'!F32),
IF(TEXT(A32,"TTT")="So",(F32/100*Basis!$D$23+'10'!F32),)))</f>
        <v/>
      </c>
      <c r="H32" s="15" t="str">
        <f>IF(B32=Basis!$E$13,'10'!G32,
IF(B32=Basis!$E$16,'10'!G32,
IF(B32=Basis!$E$17,'10'!G32,F32)))</f>
        <v/>
      </c>
      <c r="I32" s="13" t="str">
        <f t="shared" si="2"/>
        <v/>
      </c>
      <c r="J32" s="31" t="str">
        <f>IF('10'!E32="","",
IF(B32=Basis!$E$13,'10'!I32*'10'!E32*24,
IF(B32=Basis!$E$16,'10'!I32*'10'!E32*24,
IF(B32=Basis!$E$17,'10'!I32*'10'!E32*24,
IF(B32=Basis!$E$19,Basis!$D$19,
IF(B32=Basis!$E$20,Basis!$D$20,""))))))</f>
        <v/>
      </c>
      <c r="K32" s="32" t="str">
        <f>IF('10'!E32="","",
IF(B32=Basis!$E$14,'10'!I32*'10'!E32*24,""))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5" priority="2">
      <formula>WEEKDAY($A16,2)&gt;=6</formula>
    </cfRule>
  </conditionalFormatting>
  <conditionalFormatting sqref="H16:I32">
    <cfRule type="containsText" dxfId="4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43875-F904-424E-A5AD-41328E58087F}">
          <x14:formula1>
            <xm:f>Basis!$E$13:$E$20</xm:f>
          </x14:formula1>
          <xm:sqref>B16:B32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ECF5A-2462-4A93-9F70-FFDFAB6092D3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Basis!A23</f>
        <v>November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IF(TEXT(A16,"TTT")="Sa",(F16/100*Basis!$D$22+'11'!F16),
IF(TEXT(A16,"TTT")="So",(F16/100*Basis!$D$23+'11'!F16),))</f>
        <v>#VALUE!</v>
      </c>
      <c r="H16" s="15" t="str">
        <f>IF(B16=Basis!$E$13,'11'!G16,
IF(B16=Basis!$E$16,'11'!G16,
IF(B16=Basis!$E$17,'11'!G16,F16)))</f>
        <v/>
      </c>
      <c r="I16" s="13" t="str">
        <f t="shared" ref="I16:I25" si="0">IF(H16&gt;F16,H16,F16)</f>
        <v/>
      </c>
      <c r="J16" s="31" t="str">
        <f>IF('11'!E16="","",
IF(B16=Basis!$E$13,'11'!I16*'11'!E16*24,
IF(B16=Basis!$E$16,'11'!I16*'11'!E16*24,
IF(B16=Basis!$E$17,'11'!I16*'11'!E16*24,
IF(B16=Basis!$E$19,Basis!$D$19,
IF(B16=Basis!$E$20,Basis!$D$20,""))))))</f>
        <v/>
      </c>
      <c r="K16" s="32" t="str">
        <f>IF('11'!E16="","",
IF(B16=Basis!$E$14,'11'!I16*'11'!E16*24,""))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IF(TEXT(A17,"TTT")="Sa",(F17/100*Basis!$D$22+'11'!F17),
IF(TEXT(A17,"TTT")="So",(F17/100*Basis!$D$23+'11'!F17),))</f>
        <v>#VALUE!</v>
      </c>
      <c r="H17" s="15" t="str">
        <f>IF(B17=Basis!$E$13,'11'!G17,
IF(B17=Basis!$E$16,'11'!G17,
IF(B17=Basis!$E$17,'11'!G17,F17)))</f>
        <v/>
      </c>
      <c r="I17" s="13" t="str">
        <f t="shared" si="0"/>
        <v/>
      </c>
      <c r="J17" s="31" t="str">
        <f>IF('11'!E17="","",
IF(B17=Basis!$E$13,'11'!I17*'11'!E17*24,
IF(B17=Basis!$E$16,'11'!I17*'11'!E17*24,
IF(B17=Basis!$E$17,'11'!I17*'11'!E17*24,
IF(B17=Basis!$E$19,Basis!$D$19,
IF(B17=Basis!$E$20,Basis!$D$20,""))))))</f>
        <v/>
      </c>
      <c r="K17" s="32" t="str">
        <f>IF('11'!E17="","",
IF(B17=Basis!$E$14,'11'!I17*'11'!E17*24,""))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IF(TEXT(A18,"TTT")="Sa",(F18/100*Basis!$D$22+'11'!F18),
IF(TEXT(A18,"TTT")="So",(F18/100*Basis!$D$23+'11'!F18),))</f>
        <v>#VALUE!</v>
      </c>
      <c r="H18" s="15" t="str">
        <f>IF(B18=Basis!$E$13,'11'!G18,
IF(B18=Basis!$E$16,'11'!G18,
IF(B18=Basis!$E$17,'11'!G18,F18)))</f>
        <v/>
      </c>
      <c r="I18" s="13" t="str">
        <f t="shared" si="0"/>
        <v/>
      </c>
      <c r="J18" s="31" t="str">
        <f>IF('11'!E18="","",
IF(B18=Basis!$E$13,'11'!I18*'11'!E18*24,
IF(B18=Basis!$E$16,'11'!I18*'11'!E18*24,
IF(B18=Basis!$E$17,'11'!I18*'11'!E18*24,
IF(B18=Basis!$E$19,Basis!$D$19,
IF(B18=Basis!$E$20,Basis!$D$20,""))))))</f>
        <v/>
      </c>
      <c r="K18" s="32" t="str">
        <f>IF('11'!E18="","",
IF(B18=Basis!$E$14,'11'!I18*'11'!E18*24,""))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IF(TEXT(A19,"TTT")="Sa",(F19/100*Basis!$D$22+'11'!F19),
IF(TEXT(A19,"TTT")="So",(F19/100*Basis!$D$23+'11'!F19),))</f>
        <v>#VALUE!</v>
      </c>
      <c r="H19" s="15" t="str">
        <f>IF(B19=Basis!$E$13,'11'!G19,
IF(B19=Basis!$E$16,'11'!G19,
IF(B19=Basis!$E$17,'11'!G19,F19)))</f>
        <v/>
      </c>
      <c r="I19" s="13" t="str">
        <f t="shared" si="0"/>
        <v/>
      </c>
      <c r="J19" s="31" t="str">
        <f>IF('11'!E19="","",
IF(B19=Basis!$E$13,'11'!I19*'11'!E19*24,
IF(B19=Basis!$E$16,'11'!I19*'11'!E19*24,
IF(B19=Basis!$E$17,'11'!I19*'11'!E19*24,
IF(B19=Basis!$E$19,Basis!$D$19,
IF(B19=Basis!$E$20,Basis!$D$20,""))))))</f>
        <v/>
      </c>
      <c r="K19" s="32" t="str">
        <f>IF('11'!E19="","",
IF(B19=Basis!$E$14,'11'!I19*'11'!E19*24,""))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IF(TEXT(A20,"TTT")="Sa",(F20/100*Basis!$D$22+'11'!F20),
IF(TEXT(A20,"TTT")="So",(F20/100*Basis!$D$23+'11'!F20),))</f>
        <v>#VALUE!</v>
      </c>
      <c r="H20" s="15" t="str">
        <f>IF(B20=Basis!$E$13,'11'!G20,
IF(B20=Basis!$E$16,'11'!G20,
IF(B20=Basis!$E$17,'11'!G20,F20)))</f>
        <v/>
      </c>
      <c r="I20" s="13" t="str">
        <f t="shared" si="0"/>
        <v/>
      </c>
      <c r="J20" s="31" t="str">
        <f>IF('11'!E20="","",
IF(B20=Basis!$E$13,'11'!I20*'11'!E20*24,
IF(B20=Basis!$E$16,'11'!I20*'11'!E20*24,
IF(B20=Basis!$E$17,'11'!I20*'11'!E20*24,
IF(B20=Basis!$E$19,Basis!$D$19,
IF(B20=Basis!$E$20,Basis!$D$20,""))))))</f>
        <v/>
      </c>
      <c r="K20" s="32" t="str">
        <f>IF('11'!E20="","",
IF(B20=Basis!$E$14,'11'!I20*'11'!E20*24,""))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IF(TEXT(A21,"TTT")="Sa",(F21/100*Basis!$D$22+'11'!F21),
IF(TEXT(A21,"TTT")="So",(F21/100*Basis!$D$23+'11'!F21),))</f>
        <v>#VALUE!</v>
      </c>
      <c r="H21" s="15" t="str">
        <f>IF(B21=Basis!$E$13,'11'!G21,
IF(B21=Basis!$E$16,'11'!G21,
IF(B21=Basis!$E$17,'11'!G21,F21)))</f>
        <v/>
      </c>
      <c r="I21" s="13" t="str">
        <f t="shared" si="0"/>
        <v/>
      </c>
      <c r="J21" s="31" t="str">
        <f>IF('11'!E21="","",
IF(B21=Basis!$E$13,'11'!I21*'11'!E21*24,
IF(B21=Basis!$E$16,'11'!I21*'11'!E21*24,
IF(B21=Basis!$E$17,'11'!I21*'11'!E21*24,
IF(B21=Basis!$E$19,Basis!$D$19,
IF(B21=Basis!$E$20,Basis!$D$20,""))))))</f>
        <v/>
      </c>
      <c r="K21" s="32" t="str">
        <f>IF('11'!E21="","",
IF(B21=Basis!$E$14,'11'!I21*'11'!E21*24,""))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IF(TEXT(A22,"TTT")="Sa",(F22/100*Basis!$D$22+'11'!F22),
IF(TEXT(A22,"TTT")="So",(F22/100*Basis!$D$23+'11'!F22),)))</f>
        <v/>
      </c>
      <c r="H22" s="15" t="str">
        <f>IF(B22=Basis!$E$13,'11'!G22,
IF(B22=Basis!$E$16,'11'!G22,
IF(B22=Basis!$E$17,'11'!G22,F22)))</f>
        <v/>
      </c>
      <c r="I22" s="13" t="str">
        <f t="shared" si="0"/>
        <v/>
      </c>
      <c r="J22" s="31" t="str">
        <f>IF('11'!E22="","",
IF(B22=Basis!$E$13,'11'!I22*'11'!E22*24,
IF(B22=Basis!$E$16,'11'!I22*'11'!E22*24,
IF(B22=Basis!$E$17,'11'!I22*'11'!E22*24,
IF(B22=Basis!$E$19,Basis!$D$19,
IF(B22=Basis!$E$20,Basis!$D$20,""))))))</f>
        <v/>
      </c>
      <c r="K22" s="32" t="str">
        <f>IF('11'!E22="","",
IF(B22=Basis!$E$14,'11'!I22*'11'!E22*24,""))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IF(TEXT(A23,"TTT")="Sa",(F23/100*Basis!$D$22+'11'!F23),
IF(TEXT(A23,"TTT")="So",(F23/100*Basis!$D$23+'11'!F23),)))</f>
        <v/>
      </c>
      <c r="H23" s="15" t="str">
        <f>IF(B23=Basis!$E$13,'11'!G23,
IF(B23=Basis!$E$16,'11'!G23,
IF(B23=Basis!$E$17,'11'!G23,F23)))</f>
        <v/>
      </c>
      <c r="I23" s="13" t="str">
        <f t="shared" si="0"/>
        <v/>
      </c>
      <c r="J23" s="31" t="str">
        <f>IF('11'!E23="","",
IF(B23=Basis!$E$13,'11'!I23*'11'!E23*24,
IF(B23=Basis!$E$16,'11'!I23*'11'!E23*24,
IF(B23=Basis!$E$17,'11'!I23*'11'!E23*24,
IF(B23=Basis!$E$19,Basis!$D$19,
IF(B23=Basis!$E$20,Basis!$D$20,""))))))</f>
        <v/>
      </c>
      <c r="K23" s="32" t="str">
        <f>IF('11'!E23="","",
IF(B23=Basis!$E$14,'11'!I23*'11'!E23*24,""))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IF(TEXT(A24,"TTT")="Sa",(F24/100*Basis!$D$22+'11'!F24),
IF(TEXT(A24,"TTT")="So",(F24/100*Basis!$D$23+'11'!F24),)))</f>
        <v/>
      </c>
      <c r="H24" s="15" t="str">
        <f>IF(B24=Basis!$E$13,'11'!G24,
IF(B24=Basis!$E$16,'11'!G24,
IF(B24=Basis!$E$17,'11'!G24,F24)))</f>
        <v/>
      </c>
      <c r="I24" s="13" t="str">
        <f t="shared" si="0"/>
        <v/>
      </c>
      <c r="J24" s="31" t="str">
        <f>IF('11'!E24="","",
IF(B24=Basis!$E$13,'11'!I24*'11'!E24*24,
IF(B24=Basis!$E$16,'11'!I24*'11'!E24*24,
IF(B24=Basis!$E$17,'11'!I24*'11'!E24*24,
IF(B24=Basis!$E$19,Basis!$D$19,
IF(B24=Basis!$E$20,Basis!$D$20,""))))))</f>
        <v/>
      </c>
      <c r="K24" s="32" t="str">
        <f>IF('11'!E24="","",
IF(B24=Basis!$E$14,'11'!I24*'11'!E24*24,""))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IF(TEXT(A25,"TTT")="Sa",(F25/100*Basis!$D$22+'11'!F25),
IF(TEXT(A25,"TTT")="So",(F25/100*Basis!$D$23+'11'!F25),)))</f>
        <v/>
      </c>
      <c r="H25" s="15" t="str">
        <f>IF(B25=Basis!$E$13,'11'!G25,
IF(B25=Basis!$E$16,'11'!G25,
IF(B25=Basis!$E$17,'11'!G25,F25)))</f>
        <v/>
      </c>
      <c r="I25" s="13" t="str">
        <f t="shared" si="0"/>
        <v/>
      </c>
      <c r="J25" s="31" t="str">
        <f>IF('11'!E25="","",
IF(B25=Basis!$E$13,'11'!I25*'11'!E25*24,
IF(B25=Basis!$E$16,'11'!I25*'11'!E25*24,
IF(B25=Basis!$E$17,'11'!I25*'11'!E25*24,
IF(B25=Basis!$E$19,Basis!$D$19,
IF(B25=Basis!$E$20,Basis!$D$20,""))))))</f>
        <v/>
      </c>
      <c r="K25" s="32" t="str">
        <f>IF('11'!E25="","",
IF(B25=Basis!$E$14,'11'!I25*'11'!E25*24,""))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IF(TEXT(A26,"TTT")="Sa",(F26/100*Basis!$D$22+'11'!F26),
IF(TEXT(A26,"TTT")="So",(F26/100*Basis!$D$23+'11'!F26),)))</f>
        <v/>
      </c>
      <c r="H26" s="15" t="str">
        <f>IF(B26=Basis!$E$13,'11'!G26,
IF(B26=Basis!$E$16,'11'!G26,
IF(B26=Basis!$E$17,'11'!G26,F26)))</f>
        <v/>
      </c>
      <c r="I26" s="13" t="str">
        <f>IF(H26&gt;F26,H26,F26)</f>
        <v/>
      </c>
      <c r="J26" s="31" t="str">
        <f>IF('11'!E26="","",
IF(B26=Basis!$E$13,'11'!I26*'11'!E26*24,
IF(B26=Basis!$E$16,'11'!I26*'11'!E26*24,
IF(B26=Basis!$E$17,'11'!I26*'11'!E26*24,
IF(B26=Basis!$E$19,Basis!$D$19,
IF(B26=Basis!$E$20,Basis!$D$20,""))))))</f>
        <v/>
      </c>
      <c r="K26" s="32" t="str">
        <f>IF('11'!E26="","",
IF(B26=Basis!$E$14,'11'!I26*'11'!E26*24,""))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IF(TEXT(A27,"TTT")="Sa",(F27/100*Basis!$D$22+'11'!F27),
IF(TEXT(A27,"TTT")="So",(F27/100*Basis!$D$23+'11'!F27),)))</f>
        <v/>
      </c>
      <c r="H27" s="15" t="str">
        <f>IF(B27=Basis!$E$13,'11'!G27,
IF(B27=Basis!$E$16,'11'!G27,
IF(B27=Basis!$E$17,'11'!G27,F27)))</f>
        <v/>
      </c>
      <c r="I27" s="13" t="str">
        <f t="shared" ref="I27:I32" si="2">IF(H27&gt;F27,H27,F27)</f>
        <v/>
      </c>
      <c r="J27" s="31" t="str">
        <f>IF('11'!E27="","",
IF(B27=Basis!$E$13,'11'!I27*'11'!E27*24,
IF(B27=Basis!$E$16,'11'!I27*'11'!E27*24,
IF(B27=Basis!$E$17,'11'!I27*'11'!E27*24,
IF(B27=Basis!$E$19,Basis!$D$19,
IF(B27=Basis!$E$20,Basis!$D$20,""))))))</f>
        <v/>
      </c>
      <c r="K27" s="32" t="str">
        <f>IF('11'!E27="","",
IF(B27=Basis!$E$14,'11'!I27*'11'!E27*24,""))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IF(TEXT(A28,"TTT")="Sa",(F28/100*Basis!$D$22+'11'!F28),
IF(TEXT(A28,"TTT")="So",(F28/100*Basis!$D$23+'11'!F28),)))</f>
        <v/>
      </c>
      <c r="H28" s="15" t="str">
        <f>IF(B28=Basis!$E$13,'11'!G28,
IF(B28=Basis!$E$16,'11'!G28,
IF(B28=Basis!$E$17,'11'!G28,F28)))</f>
        <v/>
      </c>
      <c r="I28" s="13" t="str">
        <f t="shared" si="2"/>
        <v/>
      </c>
      <c r="J28" s="31" t="str">
        <f>IF('11'!E28="","",
IF(B28=Basis!$E$13,'11'!I28*'11'!E28*24,
IF(B28=Basis!$E$16,'11'!I28*'11'!E28*24,
IF(B28=Basis!$E$17,'11'!I28*'11'!E28*24,
IF(B28=Basis!$E$19,Basis!$D$19,
IF(B28=Basis!$E$20,Basis!$D$20,""))))))</f>
        <v/>
      </c>
      <c r="K28" s="32" t="str">
        <f>IF('11'!E28="","",
IF(B28=Basis!$E$14,'11'!I28*'11'!E28*24,""))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IF(TEXT(A29,"TTT")="Sa",(F29/100*Basis!$D$22+'11'!F29),
IF(TEXT(A29,"TTT")="So",(F29/100*Basis!$D$23+'11'!F29),)))</f>
        <v/>
      </c>
      <c r="H29" s="15" t="str">
        <f>IF(B29=Basis!$E$13,'11'!G29,
IF(B29=Basis!$E$16,'11'!G29,
IF(B29=Basis!$E$17,'11'!G29,F29)))</f>
        <v/>
      </c>
      <c r="I29" s="13" t="str">
        <f t="shared" si="2"/>
        <v/>
      </c>
      <c r="J29" s="31" t="str">
        <f>IF('11'!E29="","",
IF(B29=Basis!$E$13,'11'!I29*'11'!E29*24,
IF(B29=Basis!$E$16,'11'!I29*'11'!E29*24,
IF(B29=Basis!$E$17,'11'!I29*'11'!E29*24,
IF(B29=Basis!$E$19,Basis!$D$19,
IF(B29=Basis!$E$20,Basis!$D$20,""))))))</f>
        <v/>
      </c>
      <c r="K29" s="32" t="str">
        <f>IF('11'!E29="","",
IF(B29=Basis!$E$14,'11'!I29*'11'!E29*24,""))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IF(TEXT(A30,"TTT")="Sa",(F30/100*Basis!$D$22+'11'!F30),
IF(TEXT(A30,"TTT")="So",(F30/100*Basis!$D$23+'11'!F30),)))</f>
        <v/>
      </c>
      <c r="H30" s="15" t="str">
        <f>IF(B30=Basis!$E$13,'11'!G30,
IF(B30=Basis!$E$16,'11'!G30,
IF(B30=Basis!$E$17,'11'!G30,F30)))</f>
        <v/>
      </c>
      <c r="I30" s="13" t="str">
        <f t="shared" si="2"/>
        <v/>
      </c>
      <c r="J30" s="31" t="str">
        <f>IF('11'!E30="","",
IF(B30=Basis!$E$13,'11'!I30*'11'!E30*24,
IF(B30=Basis!$E$16,'11'!I30*'11'!E30*24,
IF(B30=Basis!$E$17,'11'!I30*'11'!E30*24,
IF(B30=Basis!$E$19,Basis!$D$19,
IF(B30=Basis!$E$20,Basis!$D$20,""))))))</f>
        <v/>
      </c>
      <c r="K30" s="32" t="str">
        <f>IF('11'!E30="","",
IF(B30=Basis!$E$14,'11'!I30*'11'!E30*24,""))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IF(TEXT(A31,"TTT")="Sa",(F31/100*Basis!$D$22+'11'!F31),
IF(TEXT(A31,"TTT")="So",(F31/100*Basis!$D$23+'11'!F31),)))</f>
        <v/>
      </c>
      <c r="H31" s="15" t="str">
        <f>IF(B31=Basis!$E$13,'11'!G31,
IF(B31=Basis!$E$16,'11'!G31,
IF(B31=Basis!$E$17,'11'!G31,F31)))</f>
        <v/>
      </c>
      <c r="I31" s="13" t="str">
        <f t="shared" si="2"/>
        <v/>
      </c>
      <c r="J31" s="31" t="str">
        <f>IF('11'!E31="","",
IF(B31=Basis!$E$13,'11'!I31*'11'!E31*24,
IF(B31=Basis!$E$16,'11'!I31*'11'!E31*24,
IF(B31=Basis!$E$17,'11'!I31*'11'!E31*24,
IF(B31=Basis!$E$19,Basis!$D$19,
IF(B31=Basis!$E$20,Basis!$D$20,""))))))</f>
        <v/>
      </c>
      <c r="K31" s="32" t="str">
        <f>IF('11'!E31="","",
IF(B31=Basis!$E$14,'11'!I31*'11'!E31*24,""))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IF(TEXT(A32,"TTT")="Sa",(F32/100*Basis!$D$22+'11'!F32),
IF(TEXT(A32,"TTT")="So",(F32/100*Basis!$D$23+'11'!F32),)))</f>
        <v/>
      </c>
      <c r="H32" s="15" t="str">
        <f>IF(B32=Basis!$E$13,'11'!G32,
IF(B32=Basis!$E$16,'11'!G32,
IF(B32=Basis!$E$17,'11'!G32,F32)))</f>
        <v/>
      </c>
      <c r="I32" s="13" t="str">
        <f t="shared" si="2"/>
        <v/>
      </c>
      <c r="J32" s="31" t="str">
        <f>IF('11'!E32="","",
IF(B32=Basis!$E$13,'11'!I32*'11'!E32*24,
IF(B32=Basis!$E$16,'11'!I32*'11'!E32*24,
IF(B32=Basis!$E$17,'11'!I32*'11'!E32*24,
IF(B32=Basis!$E$19,Basis!$D$19,
IF(B32=Basis!$E$20,Basis!$D$20,""))))))</f>
        <v/>
      </c>
      <c r="K32" s="32" t="str">
        <f>IF('11'!E32="","",
IF(B32=Basis!$E$14,'11'!I32*'11'!E32*24,""))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3" priority="2">
      <formula>WEEKDAY($A16,2)&gt;=6</formula>
    </cfRule>
  </conditionalFormatting>
  <conditionalFormatting sqref="H16:I32">
    <cfRule type="containsText" dxfId="2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B844F-5F28-4391-8C06-93176C294206}">
          <x14:formula1>
            <xm:f>Basis!$E$13:$E$20</xm:f>
          </x14:formula1>
          <xm:sqref>B16:B32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41F5-B778-47EE-9D57-88F1089FCA1A}">
  <sheetPr>
    <pageSetUpPr fitToPage="1"/>
  </sheetPr>
  <dimension ref="A1:M44"/>
  <sheetViews>
    <sheetView showZeros="0" view="pageLayout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3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23.25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Basis!A24</f>
        <v>Dezember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IF(TEXT(A16,"TTT")="Sa",(F16/100*Basis!$D$22+'12'!F16),
IF(TEXT(A16,"TTT")="So",(F16/100*Basis!$D$23+'12'!F16),))</f>
        <v>#VALUE!</v>
      </c>
      <c r="H16" s="15" t="str">
        <f>IF(B16=Basis!$E$13,'12'!G16,
IF(B16=Basis!$E$16,'12'!G16,
IF(B16=Basis!$E$17,'12'!G16,F16)))</f>
        <v/>
      </c>
      <c r="I16" s="13" t="str">
        <f t="shared" ref="I16:I25" si="0">IF(H16&gt;F16,H16,F16)</f>
        <v/>
      </c>
      <c r="J16" s="31" t="str">
        <f>IF('12'!E16="","",
IF(B16=Basis!$E$13,'12'!I16*'12'!E16*24,
IF(B16=Basis!$E$16,'12'!I16*'12'!E16*24,
IF(B16=Basis!$E$17,'12'!I16*'12'!E16*24,
IF(B16=Basis!$E$19,Basis!$D$19,
IF(B16=Basis!$E$20,Basis!$D$20,""))))))</f>
        <v/>
      </c>
      <c r="K16" s="32" t="str">
        <f>IF('12'!E16="","",
IF(B16=Basis!$E$14,'12'!I16*'12'!E16*24,""))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IF(TEXT(A17,"TTT")="Sa",(F17/100*Basis!$D$22+'12'!F17),
IF(TEXT(A17,"TTT")="So",(F17/100*Basis!$D$23+'12'!F17),))</f>
        <v>#VALUE!</v>
      </c>
      <c r="H17" s="15" t="str">
        <f>IF(B17=Basis!$E$13,'12'!G17,
IF(B17=Basis!$E$16,'12'!G17,
IF(B17=Basis!$E$17,'12'!G17,F17)))</f>
        <v/>
      </c>
      <c r="I17" s="13" t="str">
        <f t="shared" si="0"/>
        <v/>
      </c>
      <c r="J17" s="31" t="str">
        <f>IF('12'!E17="","",
IF(B17=Basis!$E$13,'12'!I17*'12'!E17*24,
IF(B17=Basis!$E$16,'12'!I17*'12'!E17*24,
IF(B17=Basis!$E$17,'12'!I17*'12'!E17*24,
IF(B17=Basis!$E$19,Basis!$D$19,
IF(B17=Basis!$E$20,Basis!$D$20,""))))))</f>
        <v/>
      </c>
      <c r="K17" s="32" t="str">
        <f>IF('12'!E17="","",
IF(B17=Basis!$E$14,'12'!I17*'12'!E17*24,""))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IF(TEXT(A18,"TTT")="Sa",(F18/100*Basis!$D$22+'12'!F18),
IF(TEXT(A18,"TTT")="So",(F18/100*Basis!$D$23+'12'!F18),))</f>
        <v>#VALUE!</v>
      </c>
      <c r="H18" s="15" t="str">
        <f>IF(B18=Basis!$E$13,'12'!G18,
IF(B18=Basis!$E$16,'12'!G18,
IF(B18=Basis!$E$17,'12'!G18,F18)))</f>
        <v/>
      </c>
      <c r="I18" s="13" t="str">
        <f t="shared" si="0"/>
        <v/>
      </c>
      <c r="J18" s="31" t="str">
        <f>IF('12'!E18="","",
IF(B18=Basis!$E$13,'12'!I18*'12'!E18*24,
IF(B18=Basis!$E$16,'12'!I18*'12'!E18*24,
IF(B18=Basis!$E$17,'12'!I18*'12'!E18*24,
IF(B18=Basis!$E$19,Basis!$D$19,
IF(B18=Basis!$E$20,Basis!$D$20,""))))))</f>
        <v/>
      </c>
      <c r="K18" s="32" t="str">
        <f>IF('12'!E18="","",
IF(B18=Basis!$E$14,'12'!I18*'12'!E18*24,""))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IF(TEXT(A19,"TTT")="Sa",(F19/100*Basis!$D$22+'12'!F19),
IF(TEXT(A19,"TTT")="So",(F19/100*Basis!$D$23+'12'!F19),))</f>
        <v>#VALUE!</v>
      </c>
      <c r="H19" s="15" t="str">
        <f>IF(B19=Basis!$E$13,'12'!G19,
IF(B19=Basis!$E$16,'12'!G19,
IF(B19=Basis!$E$17,'12'!G19,F19)))</f>
        <v/>
      </c>
      <c r="I19" s="13" t="str">
        <f t="shared" si="0"/>
        <v/>
      </c>
      <c r="J19" s="31" t="str">
        <f>IF('12'!E19="","",
IF(B19=Basis!$E$13,'12'!I19*'12'!E19*24,
IF(B19=Basis!$E$16,'12'!I19*'12'!E19*24,
IF(B19=Basis!$E$17,'12'!I19*'12'!E19*24,
IF(B19=Basis!$E$19,Basis!$D$19,
IF(B19=Basis!$E$20,Basis!$D$20,""))))))</f>
        <v/>
      </c>
      <c r="K19" s="32" t="str">
        <f>IF('12'!E19="","",
IF(B19=Basis!$E$14,'12'!I19*'12'!E19*24,""))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IF(TEXT(A20,"TTT")="Sa",(F20/100*Basis!$D$22+'12'!F20),
IF(TEXT(A20,"TTT")="So",(F20/100*Basis!$D$23+'12'!F20),))</f>
        <v>#VALUE!</v>
      </c>
      <c r="H20" s="15" t="str">
        <f>IF(B20=Basis!$E$13,'12'!G20,
IF(B20=Basis!$E$16,'12'!G20,
IF(B20=Basis!$E$17,'12'!G20,F20)))</f>
        <v/>
      </c>
      <c r="I20" s="13" t="str">
        <f t="shared" si="0"/>
        <v/>
      </c>
      <c r="J20" s="31" t="str">
        <f>IF('12'!E20="","",
IF(B20=Basis!$E$13,'12'!I20*'12'!E20*24,
IF(B20=Basis!$E$16,'12'!I20*'12'!E20*24,
IF(B20=Basis!$E$17,'12'!I20*'12'!E20*24,
IF(B20=Basis!$E$19,Basis!$D$19,
IF(B20=Basis!$E$20,Basis!$D$20,""))))))</f>
        <v/>
      </c>
      <c r="K20" s="32" t="str">
        <f>IF('12'!E20="","",
IF(B20=Basis!$E$14,'12'!I20*'12'!E20*24,""))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IF(TEXT(A21,"TTT")="Sa",(F21/100*Basis!$D$22+'12'!F21),
IF(TEXT(A21,"TTT")="So",(F21/100*Basis!$D$23+'12'!F21),))</f>
        <v>#VALUE!</v>
      </c>
      <c r="H21" s="15" t="str">
        <f>IF(B21=Basis!$E$13,'12'!G21,
IF(B21=Basis!$E$16,'12'!G21,
IF(B21=Basis!$E$17,'12'!G21,F21)))</f>
        <v/>
      </c>
      <c r="I21" s="13" t="str">
        <f t="shared" si="0"/>
        <v/>
      </c>
      <c r="J21" s="31" t="str">
        <f>IF('12'!E21="","",
IF(B21=Basis!$E$13,'12'!I21*'12'!E21*24,
IF(B21=Basis!$E$16,'12'!I21*'12'!E21*24,
IF(B21=Basis!$E$17,'12'!I21*'12'!E21*24,
IF(B21=Basis!$E$19,Basis!$D$19,
IF(B21=Basis!$E$20,Basis!$D$20,""))))))</f>
        <v/>
      </c>
      <c r="K21" s="32" t="str">
        <f>IF('12'!E21="","",
IF(B21=Basis!$E$14,'12'!I21*'12'!E21*24,""))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IF(TEXT(A22,"TTT")="Sa",(F22/100*Basis!$D$22+'12'!F22),
IF(TEXT(A22,"TTT")="So",(F22/100*Basis!$D$23+'12'!F22),)))</f>
        <v/>
      </c>
      <c r="H22" s="15" t="str">
        <f>IF(B22=Basis!$E$13,'12'!G22,
IF(B22=Basis!$E$16,'12'!G22,
IF(B22=Basis!$E$17,'12'!G22,F22)))</f>
        <v/>
      </c>
      <c r="I22" s="13" t="str">
        <f t="shared" si="0"/>
        <v/>
      </c>
      <c r="J22" s="31" t="str">
        <f>IF('12'!E22="","",
IF(B22=Basis!$E$13,'12'!I22*'12'!E22*24,
IF(B22=Basis!$E$16,'12'!I22*'12'!E22*24,
IF(B22=Basis!$E$17,'12'!I22*'12'!E22*24,
IF(B22=Basis!$E$19,Basis!$D$19,
IF(B22=Basis!$E$20,Basis!$D$20,""))))))</f>
        <v/>
      </c>
      <c r="K22" s="32" t="str">
        <f>IF('12'!E22="","",
IF(B22=Basis!$E$14,'12'!I22*'12'!E22*24,""))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IF(TEXT(A23,"TTT")="Sa",(F23/100*Basis!$D$22+'12'!F23),
IF(TEXT(A23,"TTT")="So",(F23/100*Basis!$D$23+'12'!F23),)))</f>
        <v/>
      </c>
      <c r="H23" s="15" t="str">
        <f>IF(B23=Basis!$E$13,'12'!G23,
IF(B23=Basis!$E$16,'12'!G23,
IF(B23=Basis!$E$17,'12'!G23,F23)))</f>
        <v/>
      </c>
      <c r="I23" s="13" t="str">
        <f t="shared" si="0"/>
        <v/>
      </c>
      <c r="J23" s="31" t="str">
        <f>IF('12'!E23="","",
IF(B23=Basis!$E$13,'12'!I23*'12'!E23*24,
IF(B23=Basis!$E$16,'12'!I23*'12'!E23*24,
IF(B23=Basis!$E$17,'12'!I23*'12'!E23*24,
IF(B23=Basis!$E$19,Basis!$D$19,
IF(B23=Basis!$E$20,Basis!$D$20,""))))))</f>
        <v/>
      </c>
      <c r="K23" s="32" t="str">
        <f>IF('12'!E23="","",
IF(B23=Basis!$E$14,'12'!I23*'12'!E23*24,""))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IF(TEXT(A24,"TTT")="Sa",(F24/100*Basis!$D$22+'12'!F24),
IF(TEXT(A24,"TTT")="So",(F24/100*Basis!$D$23+'12'!F24),)))</f>
        <v/>
      </c>
      <c r="H24" s="15" t="str">
        <f>IF(B24=Basis!$E$13,'12'!G24,
IF(B24=Basis!$E$16,'12'!G24,
IF(B24=Basis!$E$17,'12'!G24,F24)))</f>
        <v/>
      </c>
      <c r="I24" s="13" t="str">
        <f t="shared" si="0"/>
        <v/>
      </c>
      <c r="J24" s="31" t="str">
        <f>IF('12'!E24="","",
IF(B24=Basis!$E$13,'12'!I24*'12'!E24*24,
IF(B24=Basis!$E$16,'12'!I24*'12'!E24*24,
IF(B24=Basis!$E$17,'12'!I24*'12'!E24*24,
IF(B24=Basis!$E$19,Basis!$D$19,
IF(B24=Basis!$E$20,Basis!$D$20,""))))))</f>
        <v/>
      </c>
      <c r="K24" s="32" t="str">
        <f>IF('12'!E24="","",
IF(B24=Basis!$E$14,'12'!I24*'12'!E24*24,""))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IF(TEXT(A25,"TTT")="Sa",(F25/100*Basis!$D$22+'12'!F25),
IF(TEXT(A25,"TTT")="So",(F25/100*Basis!$D$23+'12'!F25),)))</f>
        <v/>
      </c>
      <c r="H25" s="15" t="str">
        <f>IF(B25=Basis!$E$13,'12'!G25,
IF(B25=Basis!$E$16,'12'!G25,
IF(B25=Basis!$E$17,'12'!G25,F25)))</f>
        <v/>
      </c>
      <c r="I25" s="13" t="str">
        <f t="shared" si="0"/>
        <v/>
      </c>
      <c r="J25" s="31" t="str">
        <f>IF('12'!E25="","",
IF(B25=Basis!$E$13,'12'!I25*'12'!E25*24,
IF(B25=Basis!$E$16,'12'!I25*'12'!E25*24,
IF(B25=Basis!$E$17,'12'!I25*'12'!E25*24,
IF(B25=Basis!$E$19,Basis!$D$19,
IF(B25=Basis!$E$20,Basis!$D$20,""))))))</f>
        <v/>
      </c>
      <c r="K25" s="32" t="str">
        <f>IF('12'!E25="","",
IF(B25=Basis!$E$14,'12'!I25*'12'!E25*24,""))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IF(TEXT(A26,"TTT")="Sa",(F26/100*Basis!$D$22+'12'!F26),
IF(TEXT(A26,"TTT")="So",(F26/100*Basis!$D$23+'12'!F26),)))</f>
        <v/>
      </c>
      <c r="H26" s="15" t="str">
        <f>IF(B26=Basis!$E$13,'12'!G26,
IF(B26=Basis!$E$16,'12'!G26,
IF(B26=Basis!$E$17,'12'!G26,F26)))</f>
        <v/>
      </c>
      <c r="I26" s="13" t="str">
        <f>IF(H26&gt;F26,H26,F26)</f>
        <v/>
      </c>
      <c r="J26" s="31" t="str">
        <f>IF('12'!E26="","",
IF(B26=Basis!$E$13,'12'!I26*'12'!E26*24,
IF(B26=Basis!$E$16,'12'!I26*'12'!E26*24,
IF(B26=Basis!$E$17,'12'!I26*'12'!E26*24,
IF(B26=Basis!$E$19,Basis!$D$19,
IF(B26=Basis!$E$20,Basis!$D$20,""))))))</f>
        <v/>
      </c>
      <c r="K26" s="32" t="str">
        <f>IF('12'!E26="","",
IF(B26=Basis!$E$14,'12'!I26*'12'!E26*24,""))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IF(TEXT(A27,"TTT")="Sa",(F27/100*Basis!$D$22+'12'!F27),
IF(TEXT(A27,"TTT")="So",(F27/100*Basis!$D$23+'12'!F27),)))</f>
        <v/>
      </c>
      <c r="H27" s="15" t="str">
        <f>IF(B27=Basis!$E$13,'12'!G27,
IF(B27=Basis!$E$16,'12'!G27,
IF(B27=Basis!$E$17,'12'!G27,F27)))</f>
        <v/>
      </c>
      <c r="I27" s="13" t="str">
        <f t="shared" ref="I27:I32" si="2">IF(H27&gt;F27,H27,F27)</f>
        <v/>
      </c>
      <c r="J27" s="31" t="str">
        <f>IF('12'!E27="","",
IF(B27=Basis!$E$13,'12'!I27*'12'!E27*24,
IF(B27=Basis!$E$16,'12'!I27*'12'!E27*24,
IF(B27=Basis!$E$17,'12'!I27*'12'!E27*24,
IF(B27=Basis!$E$19,Basis!$D$19,
IF(B27=Basis!$E$20,Basis!$D$20,""))))))</f>
        <v/>
      </c>
      <c r="K27" s="32" t="str">
        <f>IF('12'!E27="","",
IF(B27=Basis!$E$14,'12'!I27*'12'!E27*24,""))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IF(TEXT(A28,"TTT")="Sa",(F28/100*Basis!$D$22+'12'!F28),
IF(TEXT(A28,"TTT")="So",(F28/100*Basis!$D$23+'12'!F28),)))</f>
        <v/>
      </c>
      <c r="H28" s="15" t="str">
        <f>IF(B28=Basis!$E$13,'12'!G28,
IF(B28=Basis!$E$16,'12'!G28,
IF(B28=Basis!$E$17,'12'!G28,F28)))</f>
        <v/>
      </c>
      <c r="I28" s="13" t="str">
        <f t="shared" si="2"/>
        <v/>
      </c>
      <c r="J28" s="31" t="str">
        <f>IF('12'!E28="","",
IF(B28=Basis!$E$13,'12'!I28*'12'!E28*24,
IF(B28=Basis!$E$16,'12'!I28*'12'!E28*24,
IF(B28=Basis!$E$17,'12'!I28*'12'!E28*24,
IF(B28=Basis!$E$19,Basis!$D$19,
IF(B28=Basis!$E$20,Basis!$D$20,""))))))</f>
        <v/>
      </c>
      <c r="K28" s="32" t="str">
        <f>IF('12'!E28="","",
IF(B28=Basis!$E$14,'12'!I28*'12'!E28*24,""))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IF(TEXT(A29,"TTT")="Sa",(F29/100*Basis!$D$22+'12'!F29),
IF(TEXT(A29,"TTT")="So",(F29/100*Basis!$D$23+'12'!F29),)))</f>
        <v/>
      </c>
      <c r="H29" s="15" t="str">
        <f>IF(B29=Basis!$E$13,'12'!G29,
IF(B29=Basis!$E$16,'12'!G29,
IF(B29=Basis!$E$17,'12'!G29,F29)))</f>
        <v/>
      </c>
      <c r="I29" s="13" t="str">
        <f t="shared" si="2"/>
        <v/>
      </c>
      <c r="J29" s="31" t="str">
        <f>IF('12'!E29="","",
IF(B29=Basis!$E$13,'12'!I29*'12'!E29*24,
IF(B29=Basis!$E$16,'12'!I29*'12'!E29*24,
IF(B29=Basis!$E$17,'12'!I29*'12'!E29*24,
IF(B29=Basis!$E$19,Basis!$D$19,
IF(B29=Basis!$E$20,Basis!$D$20,""))))))</f>
        <v/>
      </c>
      <c r="K29" s="32" t="str">
        <f>IF('12'!E29="","",
IF(B29=Basis!$E$14,'12'!I29*'12'!E29*24,""))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IF(TEXT(A30,"TTT")="Sa",(F30/100*Basis!$D$22+'12'!F30),
IF(TEXT(A30,"TTT")="So",(F30/100*Basis!$D$23+'12'!F30),)))</f>
        <v/>
      </c>
      <c r="H30" s="15" t="str">
        <f>IF(B30=Basis!$E$13,'12'!G30,
IF(B30=Basis!$E$16,'12'!G30,
IF(B30=Basis!$E$17,'12'!G30,F30)))</f>
        <v/>
      </c>
      <c r="I30" s="13" t="str">
        <f t="shared" si="2"/>
        <v/>
      </c>
      <c r="J30" s="31" t="str">
        <f>IF('12'!E30="","",
IF(B30=Basis!$E$13,'12'!I30*'12'!E30*24,
IF(B30=Basis!$E$16,'12'!I30*'12'!E30*24,
IF(B30=Basis!$E$17,'12'!I30*'12'!E30*24,
IF(B30=Basis!$E$19,Basis!$D$19,
IF(B30=Basis!$E$20,Basis!$D$20,""))))))</f>
        <v/>
      </c>
      <c r="K30" s="32" t="str">
        <f>IF('12'!E30="","",
IF(B30=Basis!$E$14,'12'!I30*'12'!E30*24,""))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IF(TEXT(A31,"TTT")="Sa",(F31/100*Basis!$D$22+'12'!F31),
IF(TEXT(A31,"TTT")="So",(F31/100*Basis!$D$23+'12'!F31),)))</f>
        <v/>
      </c>
      <c r="H31" s="15" t="str">
        <f>IF(B31=Basis!$E$13,'12'!G31,
IF(B31=Basis!$E$16,'12'!G31,
IF(B31=Basis!$E$17,'12'!G31,F31)))</f>
        <v/>
      </c>
      <c r="I31" s="13" t="str">
        <f t="shared" si="2"/>
        <v/>
      </c>
      <c r="J31" s="31" t="str">
        <f>IF('12'!E31="","",
IF(B31=Basis!$E$13,'12'!I31*'12'!E31*24,
IF(B31=Basis!$E$16,'12'!I31*'12'!E31*24,
IF(B31=Basis!$E$17,'12'!I31*'12'!E31*24,
IF(B31=Basis!$E$19,Basis!$D$19,
IF(B31=Basis!$E$20,Basis!$D$20,""))))))</f>
        <v/>
      </c>
      <c r="K31" s="32" t="str">
        <f>IF('12'!E31="","",
IF(B31=Basis!$E$14,'12'!I31*'12'!E31*24,""))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IF(TEXT(A32,"TTT")="Sa",(F32/100*Basis!$D$22+'12'!F32),
IF(TEXT(A32,"TTT")="So",(F32/100*Basis!$D$23+'12'!F32),)))</f>
        <v/>
      </c>
      <c r="H32" s="15" t="str">
        <f>IF(B32=Basis!$E$13,'12'!G32,
IF(B32=Basis!$E$16,'12'!G32,
IF(B32=Basis!$E$17,'12'!G32,F32)))</f>
        <v/>
      </c>
      <c r="I32" s="13" t="str">
        <f t="shared" si="2"/>
        <v/>
      </c>
      <c r="J32" s="31" t="str">
        <f>IF('12'!E32="","",
IF(B32=Basis!$E$13,'12'!I32*'12'!E32*24,
IF(B32=Basis!$E$16,'12'!I32*'12'!E32*24,
IF(B32=Basis!$E$17,'12'!I32*'12'!E32*24,
IF(B32=Basis!$E$19,Basis!$D$19,
IF(B32=Basis!$E$20,Basis!$D$20,""))))))</f>
        <v/>
      </c>
      <c r="K32" s="32" t="str">
        <f>IF('12'!E32="","",
IF(B32=Basis!$E$14,'12'!I32*'12'!E32*24,""))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" priority="2">
      <formula>WEEKDAY($A16,2)&gt;=6</formula>
    </cfRule>
  </conditionalFormatting>
  <conditionalFormatting sqref="H16:I32">
    <cfRule type="containsText" dxfId="0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34362D-C4A1-4F1C-B8CB-B84936369F82}">
          <x14:formula1>
            <xm:f>Basis!$E$13:$E$20</xm:f>
          </x14:formula1>
          <xm:sqref>B16:B32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showZeros="0" view="pageLayout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Basis!A13</f>
        <v>Januar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IF(TEXT(A16,"TTT")="Sa",(F16/100*Basis!$D$22+'01'!F16),
IF(TEXT(A16,"TTT")="So",(F16/100*Basis!$D$23+'01'!F16),))</f>
        <v>#VALUE!</v>
      </c>
      <c r="H16" s="15" t="str">
        <f>IF(B16=Basis!$E$13,'01'!G16,
IF(B16=Basis!$E$16,'01'!G16,
IF(B16=Basis!$E$17,'01'!G16,F16)))</f>
        <v/>
      </c>
      <c r="I16" s="13" t="str">
        <f t="shared" ref="I16:I25" si="0">IF(H16&gt;F16,H16,F16)</f>
        <v/>
      </c>
      <c r="J16" s="31" t="str">
        <f>IF('01'!E16="","",
IF(B16=Basis!$E$13,'01'!I16*'01'!E16*24,
IF(B16=Basis!$E$16,'01'!I16*'01'!E16*24,
IF(B16=Basis!$E$17,'01'!I16*'01'!E16*24,
IF(B16=Basis!$E$19,Basis!$D$19,
IF(B16=Basis!$E$20,Basis!$D$20,""))))))</f>
        <v/>
      </c>
      <c r="K16" s="32" t="str">
        <f>IF('01'!E16="","",
IF(B16=Basis!$E$14,'01'!I16*'01'!E16*24,""))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IF(TEXT(A17,"TTT")="Sa",(F17/100*Basis!$D$22+'01'!F17),
IF(TEXT(A17,"TTT")="So",(F17/100*Basis!$D$23+'01'!F17),))</f>
        <v>#VALUE!</v>
      </c>
      <c r="H17" s="15" t="str">
        <f>IF(B17=Basis!$E$13,'01'!G17,
IF(B17=Basis!$E$16,'01'!G17,
IF(B17=Basis!$E$17,'01'!G17,F17)))</f>
        <v/>
      </c>
      <c r="I17" s="13" t="str">
        <f t="shared" si="0"/>
        <v/>
      </c>
      <c r="J17" s="31" t="str">
        <f>IF('01'!E17="","",
IF(B17=Basis!$E$13,'01'!I17*'01'!E17*24,
IF(B17=Basis!$E$16,'01'!I17*'01'!E17*24,
IF(B17=Basis!$E$17,'01'!I17*'01'!E17*24,
IF(B17=Basis!$E$19,Basis!$D$19,
IF(B17=Basis!$E$20,Basis!$D$20,""))))))</f>
        <v/>
      </c>
      <c r="K17" s="32" t="str">
        <f>IF('01'!E17="","",
IF(B17=Basis!$E$14,'01'!I17*'01'!E17*24,""))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IF(TEXT(A18,"TTT")="Sa",(F18/100*Basis!$D$22+'01'!F18),
IF(TEXT(A18,"TTT")="So",(F18/100*Basis!$D$23+'01'!F18),))</f>
        <v>#VALUE!</v>
      </c>
      <c r="H18" s="15" t="str">
        <f>IF(B18=Basis!$E$13,'01'!G18,
IF(B18=Basis!$E$16,'01'!G18,
IF(B18=Basis!$E$17,'01'!G18,F18)))</f>
        <v/>
      </c>
      <c r="I18" s="13" t="str">
        <f t="shared" si="0"/>
        <v/>
      </c>
      <c r="J18" s="31" t="str">
        <f>IF('01'!E18="","",
IF(B18=Basis!$E$13,'01'!I18*'01'!E18*24,
IF(B18=Basis!$E$16,'01'!I18*'01'!E18*24,
IF(B18=Basis!$E$17,'01'!I18*'01'!E18*24,
IF(B18=Basis!$E$19,Basis!$D$19,
IF(B18=Basis!$E$20,Basis!$D$20,""))))))</f>
        <v/>
      </c>
      <c r="K18" s="32" t="str">
        <f>IF('01'!E18="","",
IF(B18=Basis!$E$14,'01'!I18*'01'!E18*24,""))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IF(TEXT(A19,"TTT")="Sa",(F19/100*Basis!$D$22+'01'!F19),
IF(TEXT(A19,"TTT")="So",(F19/100*Basis!$D$23+'01'!F19),))</f>
        <v>#VALUE!</v>
      </c>
      <c r="H19" s="15" t="str">
        <f>IF(B19=Basis!$E$13,'01'!G19,
IF(B19=Basis!$E$16,'01'!G19,
IF(B19=Basis!$E$17,'01'!G19,F19)))</f>
        <v/>
      </c>
      <c r="I19" s="13" t="str">
        <f t="shared" si="0"/>
        <v/>
      </c>
      <c r="J19" s="31" t="str">
        <f>IF('01'!E19="","",
IF(B19=Basis!$E$13,'01'!I19*'01'!E19*24,
IF(B19=Basis!$E$16,'01'!I19*'01'!E19*24,
IF(B19=Basis!$E$17,'01'!I19*'01'!E19*24,
IF(B19=Basis!$E$19,Basis!$D$19,
IF(B19=Basis!$E$20,Basis!$D$20,""))))))</f>
        <v/>
      </c>
      <c r="K19" s="32" t="str">
        <f>IF('01'!E19="","",
IF(B19=Basis!$E$14,'01'!I19*'01'!E19*24,""))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IF(TEXT(A20,"TTT")="Sa",(F20/100*Basis!$D$22+'01'!F20),
IF(TEXT(A20,"TTT")="So",(F20/100*Basis!$D$23+'01'!F20),))</f>
        <v>#VALUE!</v>
      </c>
      <c r="H20" s="15" t="str">
        <f>IF(B20=Basis!$E$13,'01'!G20,
IF(B20=Basis!$E$16,'01'!G20,
IF(B20=Basis!$E$17,'01'!G20,F20)))</f>
        <v/>
      </c>
      <c r="I20" s="13" t="str">
        <f t="shared" si="0"/>
        <v/>
      </c>
      <c r="J20" s="31" t="str">
        <f>IF('01'!E20="","",
IF(B20=Basis!$E$13,'01'!I20*'01'!E20*24,
IF(B20=Basis!$E$16,'01'!I20*'01'!E20*24,
IF(B20=Basis!$E$17,'01'!I20*'01'!E20*24,
IF(B20=Basis!$E$19,Basis!$D$19,
IF(B20=Basis!$E$20,Basis!$D$20,""))))))</f>
        <v/>
      </c>
      <c r="K20" s="32" t="str">
        <f>IF('01'!E20="","",
IF(B20=Basis!$E$14,'01'!I20*'01'!E20*24,""))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IF(TEXT(A21,"TTT")="Sa",(F21/100*Basis!$D$22+'01'!F21),
IF(TEXT(A21,"TTT")="So",(F21/100*Basis!$D$23+'01'!F21),))</f>
        <v>#VALUE!</v>
      </c>
      <c r="H21" s="15" t="str">
        <f>IF(B21=Basis!$E$13,'01'!G21,
IF(B21=Basis!$E$16,'01'!G21,
IF(B21=Basis!$E$17,'01'!G21,F21)))</f>
        <v/>
      </c>
      <c r="I21" s="13" t="str">
        <f t="shared" si="0"/>
        <v/>
      </c>
      <c r="J21" s="31" t="str">
        <f>IF('01'!E21="","",
IF(B21=Basis!$E$13,'01'!I21*'01'!E21*24,
IF(B21=Basis!$E$16,'01'!I21*'01'!E21*24,
IF(B21=Basis!$E$17,'01'!I21*'01'!E21*24,
IF(B21=Basis!$E$19,Basis!$D$19,
IF(B21=Basis!$E$20,Basis!$D$20,""))))))</f>
        <v/>
      </c>
      <c r="K21" s="32" t="str">
        <f>IF('01'!E21="","",
IF(B21=Basis!$E$14,'01'!I21*'01'!E21*24,""))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IF(TEXT(A22,"TTT")="Sa",(F22/100*Basis!$D$22+'01'!F22),
IF(TEXT(A22,"TTT")="So",(F22/100*Basis!$D$23+'01'!F22),)))</f>
        <v/>
      </c>
      <c r="H22" s="15" t="str">
        <f>IF(B22=Basis!$E$13,'01'!G22,
IF(B22=Basis!$E$16,'01'!G22,
IF(B22=Basis!$E$17,'01'!G22,F22)))</f>
        <v/>
      </c>
      <c r="I22" s="13" t="str">
        <f t="shared" si="0"/>
        <v/>
      </c>
      <c r="J22" s="31" t="str">
        <f>IF('01'!E22="","",
IF(B22=Basis!$E$13,'01'!I22*'01'!E22*24,
IF(B22=Basis!$E$16,'01'!I22*'01'!E22*24,
IF(B22=Basis!$E$17,'01'!I22*'01'!E22*24,
IF(B22=Basis!$E$19,Basis!$D$19,
IF(B22=Basis!$E$20,Basis!$D$20,""))))))</f>
        <v/>
      </c>
      <c r="K22" s="32" t="str">
        <f>IF('01'!E22="","",
IF(B22=Basis!$E$14,'01'!I22*'01'!E22*24,""))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IF(TEXT(A23,"TTT")="Sa",(F23/100*Basis!$D$22+'01'!F23),
IF(TEXT(A23,"TTT")="So",(F23/100*Basis!$D$23+'01'!F23),)))</f>
        <v/>
      </c>
      <c r="H23" s="15" t="str">
        <f>IF(B23=Basis!$E$13,'01'!G23,
IF(B23=Basis!$E$16,'01'!G23,
IF(B23=Basis!$E$17,'01'!G23,F23)))</f>
        <v/>
      </c>
      <c r="I23" s="13" t="str">
        <f t="shared" si="0"/>
        <v/>
      </c>
      <c r="J23" s="31" t="str">
        <f>IF('01'!E23="","",
IF(B23=Basis!$E$13,'01'!I23*'01'!E23*24,
IF(B23=Basis!$E$16,'01'!I23*'01'!E23*24,
IF(B23=Basis!$E$17,'01'!I23*'01'!E23*24,
IF(B23=Basis!$E$19,Basis!$D$19,
IF(B23=Basis!$E$20,Basis!$D$20,""))))))</f>
        <v/>
      </c>
      <c r="K23" s="32" t="str">
        <f>IF('01'!E23="","",
IF(B23=Basis!$E$14,'01'!I23*'01'!E23*24,""))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IF(TEXT(A24,"TTT")="Sa",(F24/100*Basis!$D$22+'01'!F24),
IF(TEXT(A24,"TTT")="So",(F24/100*Basis!$D$23+'01'!F24),)))</f>
        <v/>
      </c>
      <c r="H24" s="15" t="str">
        <f>IF(B24=Basis!$E$13,'01'!G24,
IF(B24=Basis!$E$16,'01'!G24,
IF(B24=Basis!$E$17,'01'!G24,F24)))</f>
        <v/>
      </c>
      <c r="I24" s="13" t="str">
        <f t="shared" si="0"/>
        <v/>
      </c>
      <c r="J24" s="31" t="str">
        <f>IF('01'!E24="","",
IF(B24=Basis!$E$13,'01'!I24*'01'!E24*24,
IF(B24=Basis!$E$16,'01'!I24*'01'!E24*24,
IF(B24=Basis!$E$17,'01'!I24*'01'!E24*24,
IF(B24=Basis!$E$19,Basis!$D$19,
IF(B24=Basis!$E$20,Basis!$D$20,""))))))</f>
        <v/>
      </c>
      <c r="K24" s="32" t="str">
        <f>IF('01'!E24="","",
IF(B24=Basis!$E$14,'01'!I24*'01'!E24*24,""))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IF(TEXT(A25,"TTT")="Sa",(F25/100*Basis!$D$22+'01'!F25),
IF(TEXT(A25,"TTT")="So",(F25/100*Basis!$D$23+'01'!F25),)))</f>
        <v/>
      </c>
      <c r="H25" s="15" t="str">
        <f>IF(B25=Basis!$E$13,'01'!G25,
IF(B25=Basis!$E$16,'01'!G25,
IF(B25=Basis!$E$17,'01'!G25,F25)))</f>
        <v/>
      </c>
      <c r="I25" s="13" t="str">
        <f t="shared" si="0"/>
        <v/>
      </c>
      <c r="J25" s="31" t="str">
        <f>IF('01'!E25="","",
IF(B25=Basis!$E$13,'01'!I25*'01'!E25*24,
IF(B25=Basis!$E$16,'01'!I25*'01'!E25*24,
IF(B25=Basis!$E$17,'01'!I25*'01'!E25*24,
IF(B25=Basis!$E$19,Basis!$D$19,
IF(B25=Basis!$E$20,Basis!$D$20,""))))))</f>
        <v/>
      </c>
      <c r="K25" s="32" t="str">
        <f>IF('01'!E25="","",
IF(B25=Basis!$E$14,'01'!I25*'01'!E25*24,""))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IF(TEXT(A26,"TTT")="Sa",(F26/100*Basis!$D$22+'01'!F26),
IF(TEXT(A26,"TTT")="So",(F26/100*Basis!$D$23+'01'!F26),)))</f>
        <v/>
      </c>
      <c r="H26" s="15" t="str">
        <f>IF(B26=Basis!$E$13,'01'!G26,
IF(B26=Basis!$E$16,'01'!G26,
IF(B26=Basis!$E$17,'01'!G26,F26)))</f>
        <v/>
      </c>
      <c r="I26" s="13" t="str">
        <f>IF(H26&gt;F26,H26,F26)</f>
        <v/>
      </c>
      <c r="J26" s="31" t="str">
        <f>IF('01'!E26="","",
IF(B26=Basis!$E$13,'01'!I26*'01'!E26*24,
IF(B26=Basis!$E$16,'01'!I26*'01'!E26*24,
IF(B26=Basis!$E$17,'01'!I26*'01'!E26*24,
IF(B26=Basis!$E$19,Basis!$D$19,
IF(B26=Basis!$E$20,Basis!$D$20,""))))))</f>
        <v/>
      </c>
      <c r="K26" s="32" t="str">
        <f>IF('01'!E26="","",
IF(B26=Basis!$E$14,'01'!I26*'01'!E26*24,""))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IF(TEXT(A27,"TTT")="Sa",(F27/100*Basis!$D$22+'01'!F27),
IF(TEXT(A27,"TTT")="So",(F27/100*Basis!$D$23+'01'!F27),)))</f>
        <v/>
      </c>
      <c r="H27" s="15" t="str">
        <f>IF(B27=Basis!$E$13,'01'!G27,
IF(B27=Basis!$E$16,'01'!G27,
IF(B27=Basis!$E$17,'01'!G27,F27)))</f>
        <v/>
      </c>
      <c r="I27" s="13" t="str">
        <f t="shared" ref="I27:I32" si="2">IF(H27&gt;F27,H27,F27)</f>
        <v/>
      </c>
      <c r="J27" s="31" t="str">
        <f>IF('01'!E27="","",
IF(B27=Basis!$E$13,'01'!I27*'01'!E27*24,
IF(B27=Basis!$E$16,'01'!I27*'01'!E27*24,
IF(B27=Basis!$E$17,'01'!I27*'01'!E27*24,
IF(B27=Basis!$E$19,Basis!$D$19,
IF(B27=Basis!$E$20,Basis!$D$20,""))))))</f>
        <v/>
      </c>
      <c r="K27" s="32" t="str">
        <f>IF('01'!E27="","",
IF(B27=Basis!$E$14,'01'!I27*'01'!E27*24,""))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IF(TEXT(A28,"TTT")="Sa",(F28/100*Basis!$D$22+'01'!F28),
IF(TEXT(A28,"TTT")="So",(F28/100*Basis!$D$23+'01'!F28),)))</f>
        <v/>
      </c>
      <c r="H28" s="15" t="str">
        <f>IF(B28=Basis!$E$13,'01'!G28,
IF(B28=Basis!$E$16,'01'!G28,
IF(B28=Basis!$E$17,'01'!G28,F28)))</f>
        <v/>
      </c>
      <c r="I28" s="13" t="str">
        <f t="shared" si="2"/>
        <v/>
      </c>
      <c r="J28" s="31" t="str">
        <f>IF('01'!E28="","",
IF(B28=Basis!$E$13,'01'!I28*'01'!E28*24,
IF(B28=Basis!$E$16,'01'!I28*'01'!E28*24,
IF(B28=Basis!$E$17,'01'!I28*'01'!E28*24,
IF(B28=Basis!$E$19,Basis!$D$19,
IF(B28=Basis!$E$20,Basis!$D$20,""))))))</f>
        <v/>
      </c>
      <c r="K28" s="32" t="str">
        <f>IF('01'!E28="","",
IF(B28=Basis!$E$14,'01'!I28*'01'!E28*24,""))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IF(TEXT(A29,"TTT")="Sa",(F29/100*Basis!$D$22+'01'!F29),
IF(TEXT(A29,"TTT")="So",(F29/100*Basis!$D$23+'01'!F29),)))</f>
        <v/>
      </c>
      <c r="H29" s="15" t="str">
        <f>IF(B29=Basis!$E$13,'01'!G29,
IF(B29=Basis!$E$16,'01'!G29,
IF(B29=Basis!$E$17,'01'!G29,F29)))</f>
        <v/>
      </c>
      <c r="I29" s="13" t="str">
        <f t="shared" si="2"/>
        <v/>
      </c>
      <c r="J29" s="31" t="str">
        <f>IF('01'!E29="","",
IF(B29=Basis!$E$13,'01'!I29*'01'!E29*24,
IF(B29=Basis!$E$16,'01'!I29*'01'!E29*24,
IF(B29=Basis!$E$17,'01'!I29*'01'!E29*24,
IF(B29=Basis!$E$19,Basis!$D$19,
IF(B29=Basis!$E$20,Basis!$D$20,""))))))</f>
        <v/>
      </c>
      <c r="K29" s="32" t="str">
        <f>IF('01'!E29="","",
IF(B29=Basis!$E$14,'01'!I29*'01'!E29*24,""))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IF(TEXT(A30,"TTT")="Sa",(F30/100*Basis!$D$22+'01'!F30),
IF(TEXT(A30,"TTT")="So",(F30/100*Basis!$D$23+'01'!F30),)))</f>
        <v/>
      </c>
      <c r="H30" s="15" t="str">
        <f>IF(B30=Basis!$E$13,'01'!G30,
IF(B30=Basis!$E$16,'01'!G30,
IF(B30=Basis!$E$17,'01'!G30,F30)))</f>
        <v/>
      </c>
      <c r="I30" s="13" t="str">
        <f t="shared" si="2"/>
        <v/>
      </c>
      <c r="J30" s="31" t="str">
        <f>IF('01'!E30="","",
IF(B30=Basis!$E$13,'01'!I30*'01'!E30*24,
IF(B30=Basis!$E$16,'01'!I30*'01'!E30*24,
IF(B30=Basis!$E$17,'01'!I30*'01'!E30*24,
IF(B30=Basis!$E$19,Basis!$D$19,
IF(B30=Basis!$E$20,Basis!$D$20,""))))))</f>
        <v/>
      </c>
      <c r="K30" s="32" t="str">
        <f>IF('01'!E30="","",
IF(B30=Basis!$E$14,'01'!I30*'01'!E30*24,""))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IF(TEXT(A31,"TTT")="Sa",(F31/100*Basis!$D$22+'01'!F31),
IF(TEXT(A31,"TTT")="So",(F31/100*Basis!$D$23+'01'!F31),)))</f>
        <v/>
      </c>
      <c r="H31" s="15" t="str">
        <f>IF(B31=Basis!$E$13,'01'!G31,
IF(B31=Basis!$E$16,'01'!G31,
IF(B31=Basis!$E$17,'01'!G31,F31)))</f>
        <v/>
      </c>
      <c r="I31" s="13" t="str">
        <f t="shared" si="2"/>
        <v/>
      </c>
      <c r="J31" s="31" t="str">
        <f>IF('01'!E31="","",
IF(B31=Basis!$E$13,'01'!I31*'01'!E31*24,
IF(B31=Basis!$E$16,'01'!I31*'01'!E31*24,
IF(B31=Basis!$E$17,'01'!I31*'01'!E31*24,
IF(B31=Basis!$E$19,Basis!$D$19,
IF(B31=Basis!$E$20,Basis!$D$20,""))))))</f>
        <v/>
      </c>
      <c r="K31" s="32" t="str">
        <f>IF('01'!E31="","",
IF(B31=Basis!$E$14,'01'!I31*'01'!E31*24,""))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IF(TEXT(A32,"TTT")="Sa",(F32/100*Basis!$D$22+'01'!F32),
IF(TEXT(A32,"TTT")="So",(F32/100*Basis!$D$23+'01'!F32),)))</f>
        <v/>
      </c>
      <c r="H32" s="15" t="str">
        <f>IF(B32=Basis!$E$13,'01'!G32,
IF(B32=Basis!$E$16,'01'!G32,
IF(B32=Basis!$E$17,'01'!G32,F32)))</f>
        <v/>
      </c>
      <c r="I32" s="13" t="str">
        <f t="shared" si="2"/>
        <v/>
      </c>
      <c r="J32" s="31" t="str">
        <f>IF('01'!E32="","",
IF(B32=Basis!$E$13,'01'!I32*'01'!E32*24,
IF(B32=Basis!$E$16,'01'!I32*'01'!E32*24,
IF(B32=Basis!$E$17,'01'!I32*'01'!E32*24,
IF(B32=Basis!$E$19,Basis!$D$19,
IF(B32=Basis!$E$20,Basis!$D$20,""))))))</f>
        <v/>
      </c>
      <c r="K32" s="32" t="str">
        <f>IF('01'!E32="","",
IF(B32=Basis!$E$14,'01'!I32*'01'!E32*24,""))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H39:J39"/>
    <mergeCell ref="H35:J35"/>
    <mergeCell ref="J34:K34"/>
    <mergeCell ref="A12:B12"/>
    <mergeCell ref="A10:B10"/>
    <mergeCell ref="A1:K2"/>
    <mergeCell ref="A3:K4"/>
    <mergeCell ref="A6:B6"/>
    <mergeCell ref="A8:B8"/>
    <mergeCell ref="A14:K14"/>
    <mergeCell ref="C8:H8"/>
    <mergeCell ref="C12:D12"/>
  </mergeCells>
  <conditionalFormatting sqref="A16:A32">
    <cfRule type="expression" dxfId="23" priority="2">
      <formula>WEEKDAY($A16,2)&gt;=6</formula>
    </cfRule>
  </conditionalFormatting>
  <conditionalFormatting sqref="H16:I32">
    <cfRule type="containsText" dxfId="22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CB683B0-5623-4863-90E6-1BEB99B1E382}">
          <x14:formula1>
            <xm:f>Basis!$E$13:$E$20</xm:f>
          </x14:formula1>
          <xm:sqref>B16:B32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6D65-FF2A-4C86-AE1A-B74DF852EAD0}">
  <sheetPr>
    <pageSetUpPr fitToPage="1"/>
  </sheetPr>
  <dimension ref="A1:M44"/>
  <sheetViews>
    <sheetView showZeros="0" view="pageLayout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Basis!A14</f>
        <v>Februar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IF(TEXT(A16,"TTT")="Sa",(F16/100*Basis!$D$22+'02'!F16),
IF(TEXT(A16,"TTT")="So",(F16/100*Basis!$D$23+'02'!F16),))</f>
        <v>#VALUE!</v>
      </c>
      <c r="H16" s="15" t="str">
        <f>IF(B16=Basis!$E$13,'02'!G16,
IF(B16=Basis!$E$16,'02'!G16,
IF(B16=Basis!$E$17,'02'!G16,F16)))</f>
        <v/>
      </c>
      <c r="I16" s="13" t="str">
        <f t="shared" ref="I16:I25" si="0">IF(H16&gt;F16,H16,F16)</f>
        <v/>
      </c>
      <c r="J16" s="31" t="str">
        <f>IF('02'!E16="","",
IF(B16=Basis!$E$13,'02'!I16*'02'!E16*24,
IF(B16=Basis!$E$16,'02'!I16*'02'!E16*24,
IF(B16=Basis!$E$17,'02'!I16*'02'!E16*24,
IF(B16=Basis!$E$19,Basis!$D$19,
IF(B16=Basis!$E$20,Basis!$D$20,""))))))</f>
        <v/>
      </c>
      <c r="K16" s="32" t="str">
        <f>IF('02'!E16="","",
IF(B16=Basis!$E$14,'02'!I16*'02'!E16*24,""))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IF(TEXT(A17,"TTT")="Sa",(F17/100*Basis!$D$22+'02'!F17),
IF(TEXT(A17,"TTT")="So",(F17/100*Basis!$D$23+'02'!F17),))</f>
        <v>#VALUE!</v>
      </c>
      <c r="H17" s="15" t="str">
        <f>IF(B17=Basis!$E$13,'02'!G17,
IF(B17=Basis!$E$16,'02'!G17,
IF(B17=Basis!$E$17,'02'!G17,F17)))</f>
        <v/>
      </c>
      <c r="I17" s="13" t="str">
        <f t="shared" si="0"/>
        <v/>
      </c>
      <c r="J17" s="31" t="str">
        <f>IF('02'!E17="","",
IF(B17=Basis!$E$13,'02'!I17*'02'!E17*24,
IF(B17=Basis!$E$16,'02'!I17*'02'!E17*24,
IF(B17=Basis!$E$17,'02'!I17*'02'!E17*24,
IF(B17=Basis!$E$19,Basis!$D$19,
IF(B17=Basis!$E$20,Basis!$D$20,""))))))</f>
        <v/>
      </c>
      <c r="K17" s="32" t="str">
        <f>IF('02'!E17="","",
IF(B17=Basis!$E$14,'02'!I17*'02'!E17*24,""))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IF(TEXT(A18,"TTT")="Sa",(F18/100*Basis!$D$22+'02'!F18),
IF(TEXT(A18,"TTT")="So",(F18/100*Basis!$D$23+'02'!F18),))</f>
        <v>#VALUE!</v>
      </c>
      <c r="H18" s="15" t="str">
        <f>IF(B18=Basis!$E$13,'02'!G18,
IF(B18=Basis!$E$16,'02'!G18,
IF(B18=Basis!$E$17,'02'!G18,F18)))</f>
        <v/>
      </c>
      <c r="I18" s="13" t="str">
        <f t="shared" si="0"/>
        <v/>
      </c>
      <c r="J18" s="31" t="str">
        <f>IF('02'!E18="","",
IF(B18=Basis!$E$13,'02'!I18*'02'!E18*24,
IF(B18=Basis!$E$16,'02'!I18*'02'!E18*24,
IF(B18=Basis!$E$17,'02'!I18*'02'!E18*24,
IF(B18=Basis!$E$19,Basis!$D$19,
IF(B18=Basis!$E$20,Basis!$D$20,""))))))</f>
        <v/>
      </c>
      <c r="K18" s="32" t="str">
        <f>IF('02'!E18="","",
IF(B18=Basis!$E$14,'02'!I18*'02'!E18*24,""))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IF(TEXT(A19,"TTT")="Sa",(F19/100*Basis!$D$22+'02'!F19),
IF(TEXT(A19,"TTT")="So",(F19/100*Basis!$D$23+'02'!F19),))</f>
        <v>#VALUE!</v>
      </c>
      <c r="H19" s="15" t="str">
        <f>IF(B19=Basis!$E$13,'02'!G19,
IF(B19=Basis!$E$16,'02'!G19,
IF(B19=Basis!$E$17,'02'!G19,F19)))</f>
        <v/>
      </c>
      <c r="I19" s="13" t="str">
        <f t="shared" si="0"/>
        <v/>
      </c>
      <c r="J19" s="31" t="str">
        <f>IF('02'!E19="","",
IF(B19=Basis!$E$13,'02'!I19*'02'!E19*24,
IF(B19=Basis!$E$16,'02'!I19*'02'!E19*24,
IF(B19=Basis!$E$17,'02'!I19*'02'!E19*24,
IF(B19=Basis!$E$19,Basis!$D$19,
IF(B19=Basis!$E$20,Basis!$D$20,""))))))</f>
        <v/>
      </c>
      <c r="K19" s="32" t="str">
        <f>IF('02'!E19="","",
IF(B19=Basis!$E$14,'02'!I19*'02'!E19*24,""))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IF(TEXT(A20,"TTT")="Sa",(F20/100*Basis!$D$22+'02'!F20),
IF(TEXT(A20,"TTT")="So",(F20/100*Basis!$D$23+'02'!F20),))</f>
        <v>#VALUE!</v>
      </c>
      <c r="H20" s="15" t="str">
        <f>IF(B20=Basis!$E$13,'02'!G20,
IF(B20=Basis!$E$16,'02'!G20,
IF(B20=Basis!$E$17,'02'!G20,F20)))</f>
        <v/>
      </c>
      <c r="I20" s="13" t="str">
        <f t="shared" si="0"/>
        <v/>
      </c>
      <c r="J20" s="31" t="str">
        <f>IF('02'!E20="","",
IF(B20=Basis!$E$13,'02'!I20*'02'!E20*24,
IF(B20=Basis!$E$16,'02'!I20*'02'!E20*24,
IF(B20=Basis!$E$17,'02'!I20*'02'!E20*24,
IF(B20=Basis!$E$19,Basis!$D$19,
IF(B20=Basis!$E$20,Basis!$D$20,""))))))</f>
        <v/>
      </c>
      <c r="K20" s="32" t="str">
        <f>IF('02'!E20="","",
IF(B20=Basis!$E$14,'02'!I20*'02'!E20*24,""))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IF(TEXT(A21,"TTT")="Sa",(F21/100*Basis!$D$22+'02'!F21),
IF(TEXT(A21,"TTT")="So",(F21/100*Basis!$D$23+'02'!F21),))</f>
        <v>#VALUE!</v>
      </c>
      <c r="H21" s="15" t="str">
        <f>IF(B21=Basis!$E$13,'02'!G21,
IF(B21=Basis!$E$16,'02'!G21,
IF(B21=Basis!$E$17,'02'!G21,F21)))</f>
        <v/>
      </c>
      <c r="I21" s="13" t="str">
        <f t="shared" si="0"/>
        <v/>
      </c>
      <c r="J21" s="31" t="str">
        <f>IF('02'!E21="","",
IF(B21=Basis!$E$13,'02'!I21*'02'!E21*24,
IF(B21=Basis!$E$16,'02'!I21*'02'!E21*24,
IF(B21=Basis!$E$17,'02'!I21*'02'!E21*24,
IF(B21=Basis!$E$19,Basis!$D$19,
IF(B21=Basis!$E$20,Basis!$D$20,""))))))</f>
        <v/>
      </c>
      <c r="K21" s="32" t="str">
        <f>IF('02'!E21="","",
IF(B21=Basis!$E$14,'02'!I21*'02'!E21*24,""))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IF(TEXT(A22,"TTT")="Sa",(F22/100*Basis!$D$22+'02'!F22),
IF(TEXT(A22,"TTT")="So",(F22/100*Basis!$D$23+'02'!F22),)))</f>
        <v/>
      </c>
      <c r="H22" s="15" t="str">
        <f>IF(B22=Basis!$E$13,'02'!G22,
IF(B22=Basis!$E$16,'02'!G22,
IF(B22=Basis!$E$17,'02'!G22,F22)))</f>
        <v/>
      </c>
      <c r="I22" s="13" t="str">
        <f t="shared" si="0"/>
        <v/>
      </c>
      <c r="J22" s="31" t="str">
        <f>IF('02'!E22="","",
IF(B22=Basis!$E$13,'02'!I22*'02'!E22*24,
IF(B22=Basis!$E$16,'02'!I22*'02'!E22*24,
IF(B22=Basis!$E$17,'02'!I22*'02'!E22*24,
IF(B22=Basis!$E$19,Basis!$D$19,
IF(B22=Basis!$E$20,Basis!$D$20,""))))))</f>
        <v/>
      </c>
      <c r="K22" s="32" t="str">
        <f>IF('02'!E22="","",
IF(B22=Basis!$E$14,'02'!I22*'02'!E22*24,""))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IF(TEXT(A23,"TTT")="Sa",(F23/100*Basis!$D$22+'02'!F23),
IF(TEXT(A23,"TTT")="So",(F23/100*Basis!$D$23+'02'!F23),)))</f>
        <v/>
      </c>
      <c r="H23" s="15" t="str">
        <f>IF(B23=Basis!$E$13,'02'!G23,
IF(B23=Basis!$E$16,'02'!G23,
IF(B23=Basis!$E$17,'02'!G23,F23)))</f>
        <v/>
      </c>
      <c r="I23" s="13" t="str">
        <f t="shared" si="0"/>
        <v/>
      </c>
      <c r="J23" s="31" t="str">
        <f>IF('02'!E23="","",
IF(B23=Basis!$E$13,'02'!I23*'02'!E23*24,
IF(B23=Basis!$E$16,'02'!I23*'02'!E23*24,
IF(B23=Basis!$E$17,'02'!I23*'02'!E23*24,
IF(B23=Basis!$E$19,Basis!$D$19,
IF(B23=Basis!$E$20,Basis!$D$20,""))))))</f>
        <v/>
      </c>
      <c r="K23" s="32" t="str">
        <f>IF('02'!E23="","",
IF(B23=Basis!$E$14,'02'!I23*'02'!E23*24,""))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IF(TEXT(A24,"TTT")="Sa",(F24/100*Basis!$D$22+'02'!F24),
IF(TEXT(A24,"TTT")="So",(F24/100*Basis!$D$23+'02'!F24),)))</f>
        <v/>
      </c>
      <c r="H24" s="15" t="str">
        <f>IF(B24=Basis!$E$13,'02'!G24,
IF(B24=Basis!$E$16,'02'!G24,
IF(B24=Basis!$E$17,'02'!G24,F24)))</f>
        <v/>
      </c>
      <c r="I24" s="13" t="str">
        <f t="shared" si="0"/>
        <v/>
      </c>
      <c r="J24" s="31" t="str">
        <f>IF('02'!E24="","",
IF(B24=Basis!$E$13,'02'!I24*'02'!E24*24,
IF(B24=Basis!$E$16,'02'!I24*'02'!E24*24,
IF(B24=Basis!$E$17,'02'!I24*'02'!E24*24,
IF(B24=Basis!$E$19,Basis!$D$19,
IF(B24=Basis!$E$20,Basis!$D$20,""))))))</f>
        <v/>
      </c>
      <c r="K24" s="32" t="str">
        <f>IF('02'!E24="","",
IF(B24=Basis!$E$14,'02'!I24*'02'!E24*24,""))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IF(TEXT(A25,"TTT")="Sa",(F25/100*Basis!$D$22+'02'!F25),
IF(TEXT(A25,"TTT")="So",(F25/100*Basis!$D$23+'02'!F25),)))</f>
        <v/>
      </c>
      <c r="H25" s="15" t="str">
        <f>IF(B25=Basis!$E$13,'02'!G25,
IF(B25=Basis!$E$16,'02'!G25,
IF(B25=Basis!$E$17,'02'!G25,F25)))</f>
        <v/>
      </c>
      <c r="I25" s="13" t="str">
        <f t="shared" si="0"/>
        <v/>
      </c>
      <c r="J25" s="31" t="str">
        <f>IF('02'!E25="","",
IF(B25=Basis!$E$13,'02'!I25*'02'!E25*24,
IF(B25=Basis!$E$16,'02'!I25*'02'!E25*24,
IF(B25=Basis!$E$17,'02'!I25*'02'!E25*24,
IF(B25=Basis!$E$19,Basis!$D$19,
IF(B25=Basis!$E$20,Basis!$D$20,""))))))</f>
        <v/>
      </c>
      <c r="K25" s="32" t="str">
        <f>IF('02'!E25="","",
IF(B25=Basis!$E$14,'02'!I25*'02'!E25*24,""))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IF(TEXT(A26,"TTT")="Sa",(F26/100*Basis!$D$22+'02'!F26),
IF(TEXT(A26,"TTT")="So",(F26/100*Basis!$D$23+'02'!F26),)))</f>
        <v/>
      </c>
      <c r="H26" s="15" t="str">
        <f>IF(B26=Basis!$E$13,'02'!G26,
IF(B26=Basis!$E$16,'02'!G26,
IF(B26=Basis!$E$17,'02'!G26,F26)))</f>
        <v/>
      </c>
      <c r="I26" s="13" t="str">
        <f>IF(H26&gt;F26,H26,F26)</f>
        <v/>
      </c>
      <c r="J26" s="31" t="str">
        <f>IF('02'!E26="","",
IF(B26=Basis!$E$13,'02'!I26*'02'!E26*24,
IF(B26=Basis!$E$16,'02'!I26*'02'!E26*24,
IF(B26=Basis!$E$17,'02'!I26*'02'!E26*24,
IF(B26=Basis!$E$19,Basis!$D$19,
IF(B26=Basis!$E$20,Basis!$D$20,""))))))</f>
        <v/>
      </c>
      <c r="K26" s="32" t="str">
        <f>IF('02'!E26="","",
IF(B26=Basis!$E$14,'02'!I26*'02'!E26*24,""))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IF(TEXT(A27,"TTT")="Sa",(F27/100*Basis!$D$22+'02'!F27),
IF(TEXT(A27,"TTT")="So",(F27/100*Basis!$D$23+'02'!F27),)))</f>
        <v/>
      </c>
      <c r="H27" s="15" t="str">
        <f>IF(B27=Basis!$E$13,'02'!G27,
IF(B27=Basis!$E$16,'02'!G27,
IF(B27=Basis!$E$17,'02'!G27,F27)))</f>
        <v/>
      </c>
      <c r="I27" s="13" t="str">
        <f t="shared" ref="I27:I32" si="2">IF(H27&gt;F27,H27,F27)</f>
        <v/>
      </c>
      <c r="J27" s="31" t="str">
        <f>IF('02'!E27="","",
IF(B27=Basis!$E$13,'02'!I27*'02'!E27*24,
IF(B27=Basis!$E$16,'02'!I27*'02'!E27*24,
IF(B27=Basis!$E$17,'02'!I27*'02'!E27*24,
IF(B27=Basis!$E$19,Basis!$D$19,
IF(B27=Basis!$E$20,Basis!$D$20,""))))))</f>
        <v/>
      </c>
      <c r="K27" s="32" t="str">
        <f>IF('02'!E27="","",
IF(B27=Basis!$E$14,'02'!I27*'02'!E27*24,""))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IF(TEXT(A28,"TTT")="Sa",(F28/100*Basis!$D$22+'02'!F28),
IF(TEXT(A28,"TTT")="So",(F28/100*Basis!$D$23+'02'!F28),)))</f>
        <v/>
      </c>
      <c r="H28" s="15" t="str">
        <f>IF(B28=Basis!$E$13,'02'!G28,
IF(B28=Basis!$E$16,'02'!G28,
IF(B28=Basis!$E$17,'02'!G28,F28)))</f>
        <v/>
      </c>
      <c r="I28" s="13" t="str">
        <f t="shared" si="2"/>
        <v/>
      </c>
      <c r="J28" s="31" t="str">
        <f>IF('02'!E28="","",
IF(B28=Basis!$E$13,'02'!I28*'02'!E28*24,
IF(B28=Basis!$E$16,'02'!I28*'02'!E28*24,
IF(B28=Basis!$E$17,'02'!I28*'02'!E28*24,
IF(B28=Basis!$E$19,Basis!$D$19,
IF(B28=Basis!$E$20,Basis!$D$20,""))))))</f>
        <v/>
      </c>
      <c r="K28" s="32" t="str">
        <f>IF('02'!E28="","",
IF(B28=Basis!$E$14,'02'!I28*'02'!E28*24,""))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IF(TEXT(A29,"TTT")="Sa",(F29/100*Basis!$D$22+'02'!F29),
IF(TEXT(A29,"TTT")="So",(F29/100*Basis!$D$23+'02'!F29),)))</f>
        <v/>
      </c>
      <c r="H29" s="15" t="str">
        <f>IF(B29=Basis!$E$13,'02'!G29,
IF(B29=Basis!$E$16,'02'!G29,
IF(B29=Basis!$E$17,'02'!G29,F29)))</f>
        <v/>
      </c>
      <c r="I29" s="13" t="str">
        <f t="shared" si="2"/>
        <v/>
      </c>
      <c r="J29" s="31" t="str">
        <f>IF('02'!E29="","",
IF(B29=Basis!$E$13,'02'!I29*'02'!E29*24,
IF(B29=Basis!$E$16,'02'!I29*'02'!E29*24,
IF(B29=Basis!$E$17,'02'!I29*'02'!E29*24,
IF(B29=Basis!$E$19,Basis!$D$19,
IF(B29=Basis!$E$20,Basis!$D$20,""))))))</f>
        <v/>
      </c>
      <c r="K29" s="32" t="str">
        <f>IF('02'!E29="","",
IF(B29=Basis!$E$14,'02'!I29*'02'!E29*24,""))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IF(TEXT(A30,"TTT")="Sa",(F30/100*Basis!$D$22+'02'!F30),
IF(TEXT(A30,"TTT")="So",(F30/100*Basis!$D$23+'02'!F30),)))</f>
        <v/>
      </c>
      <c r="H30" s="15" t="str">
        <f>IF(B30=Basis!$E$13,'02'!G30,
IF(B30=Basis!$E$16,'02'!G30,
IF(B30=Basis!$E$17,'02'!G30,F30)))</f>
        <v/>
      </c>
      <c r="I30" s="13" t="str">
        <f t="shared" si="2"/>
        <v/>
      </c>
      <c r="J30" s="31" t="str">
        <f>IF('02'!E30="","",
IF(B30=Basis!$E$13,'02'!I30*'02'!E30*24,
IF(B30=Basis!$E$16,'02'!I30*'02'!E30*24,
IF(B30=Basis!$E$17,'02'!I30*'02'!E30*24,
IF(B30=Basis!$E$19,Basis!$D$19,
IF(B30=Basis!$E$20,Basis!$D$20,""))))))</f>
        <v/>
      </c>
      <c r="K30" s="32" t="str">
        <f>IF('02'!E30="","",
IF(B30=Basis!$E$14,'02'!I30*'02'!E30*24,""))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IF(TEXT(A31,"TTT")="Sa",(F31/100*Basis!$D$22+'02'!F31),
IF(TEXT(A31,"TTT")="So",(F31/100*Basis!$D$23+'02'!F31),)))</f>
        <v/>
      </c>
      <c r="H31" s="15" t="str">
        <f>IF(B31=Basis!$E$13,'02'!G31,
IF(B31=Basis!$E$16,'02'!G31,
IF(B31=Basis!$E$17,'02'!G31,F31)))</f>
        <v/>
      </c>
      <c r="I31" s="13" t="str">
        <f t="shared" si="2"/>
        <v/>
      </c>
      <c r="J31" s="31" t="str">
        <f>IF('02'!E31="","",
IF(B31=Basis!$E$13,'02'!I31*'02'!E31*24,
IF(B31=Basis!$E$16,'02'!I31*'02'!E31*24,
IF(B31=Basis!$E$17,'02'!I31*'02'!E31*24,
IF(B31=Basis!$E$19,Basis!$D$19,
IF(B31=Basis!$E$20,Basis!$D$20,""))))))</f>
        <v/>
      </c>
      <c r="K31" s="32" t="str">
        <f>IF('02'!E31="","",
IF(B31=Basis!$E$14,'02'!I31*'02'!E31*24,""))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IF(TEXT(A32,"TTT")="Sa",(F32/100*Basis!$D$22+'02'!F32),
IF(TEXT(A32,"TTT")="So",(F32/100*Basis!$D$23+'02'!F32),)))</f>
        <v/>
      </c>
      <c r="H32" s="15" t="str">
        <f>IF(B32=Basis!$E$13,'02'!G32,
IF(B32=Basis!$E$16,'02'!G32,
IF(B32=Basis!$E$17,'02'!G32,F32)))</f>
        <v/>
      </c>
      <c r="I32" s="13" t="str">
        <f t="shared" si="2"/>
        <v/>
      </c>
      <c r="J32" s="31" t="str">
        <f>IF('02'!E32="","",
IF(B32=Basis!$E$13,'02'!I32*'02'!E32*24,
IF(B32=Basis!$E$16,'02'!I32*'02'!E32*24,
IF(B32=Basis!$E$17,'02'!I32*'02'!E32*24,
IF(B32=Basis!$E$19,Basis!$D$19,
IF(B32=Basis!$E$20,Basis!$D$20,""))))))</f>
        <v/>
      </c>
      <c r="K32" s="32" t="str">
        <f>IF('02'!E32="","",
IF(B32=Basis!$E$14,'02'!I32*'02'!E32*24,""))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21" priority="2">
      <formula>WEEKDAY($A16,2)&gt;=6</formula>
    </cfRule>
  </conditionalFormatting>
  <conditionalFormatting sqref="H16:I32">
    <cfRule type="containsText" dxfId="20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068805-8296-4D99-9963-DF9B8A7D623F}">
          <x14:formula1>
            <xm:f>Basis!$E$13:$E$20</xm:f>
          </x14:formula1>
          <xm:sqref>B16:B32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9C2B-8676-45B3-9A04-628C36C20219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Basis!A15</f>
        <v>März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 t="s">
        <v>41</v>
      </c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>
        <f>IF(TEXT(A16,"TTT")="Sa",(F16/100*Basis!$D$22+'03'!F16),
IF(TEXT(A16,"TTT")="So",(F16/100*Basis!$D$23+'03'!F16),))</f>
        <v>0</v>
      </c>
      <c r="H16" s="15" t="str">
        <f>IF(B16=Basis!$E$13,'03'!G16,
IF(B16=Basis!$E$16,'03'!G16,
IF(B16=Basis!$E$17,'03'!G16,F16)))</f>
        <v/>
      </c>
      <c r="I16" s="13" t="str">
        <f t="shared" ref="I16:I25" si="0">IF(H16&gt;F16,H16,F16)</f>
        <v/>
      </c>
      <c r="J16" s="31" t="str">
        <f>IF('03'!E16="","",
IF(B16=Basis!$E$13,'03'!I16*'03'!E16*24,
IF(B16=Basis!$E$16,'03'!I16*'03'!E16*24,
IF(B16=Basis!$E$17,'03'!I16*'03'!E16*24,
IF(B16=Basis!$E$19,Basis!$D$19,
IF(B16=Basis!$E$20,Basis!$D$20,""))))))</f>
        <v/>
      </c>
      <c r="K16" s="32" t="str">
        <f>IF('03'!E16="","",
IF(B16=Basis!$E$14,'03'!I16*'03'!E16*24,""))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IF(TEXT(A17,"TTT")="Sa",(F17/100*Basis!$D$22+'03'!F17),
IF(TEXT(A17,"TTT")="So",(F17/100*Basis!$D$23+'03'!F17),))</f>
        <v>#VALUE!</v>
      </c>
      <c r="H17" s="15" t="str">
        <f>IF(B17=Basis!$E$13,'03'!G17,
IF(B17=Basis!$E$16,'03'!G17,
IF(B17=Basis!$E$17,'03'!G17,F17)))</f>
        <v/>
      </c>
      <c r="I17" s="13" t="str">
        <f t="shared" si="0"/>
        <v/>
      </c>
      <c r="J17" s="31" t="str">
        <f>IF('03'!E17="","",
IF(B17=Basis!$E$13,'03'!I17*'03'!E17*24,
IF(B17=Basis!$E$16,'03'!I17*'03'!E17*24,
IF(B17=Basis!$E$17,'03'!I17*'03'!E17*24,
IF(B17=Basis!$E$19,Basis!$D$19,
IF(B17=Basis!$E$20,Basis!$D$20,""))))))</f>
        <v/>
      </c>
      <c r="K17" s="32" t="str">
        <f>IF('03'!E17="","",
IF(B17=Basis!$E$14,'03'!I17*'03'!E17*24,""))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IF(TEXT(A18,"TTT")="Sa",(F18/100*Basis!$D$22+'03'!F18),
IF(TEXT(A18,"TTT")="So",(F18/100*Basis!$D$23+'03'!F18),))</f>
        <v>#VALUE!</v>
      </c>
      <c r="H18" s="15" t="str">
        <f>IF(B18=Basis!$E$13,'03'!G18,
IF(B18=Basis!$E$16,'03'!G18,
IF(B18=Basis!$E$17,'03'!G18,F18)))</f>
        <v/>
      </c>
      <c r="I18" s="13" t="str">
        <f t="shared" si="0"/>
        <v/>
      </c>
      <c r="J18" s="31" t="str">
        <f>IF('03'!E18="","",
IF(B18=Basis!$E$13,'03'!I18*'03'!E18*24,
IF(B18=Basis!$E$16,'03'!I18*'03'!E18*24,
IF(B18=Basis!$E$17,'03'!I18*'03'!E18*24,
IF(B18=Basis!$E$19,Basis!$D$19,
IF(B18=Basis!$E$20,Basis!$D$20,""))))))</f>
        <v/>
      </c>
      <c r="K18" s="32" t="str">
        <f>IF('03'!E18="","",
IF(B18=Basis!$E$14,'03'!I18*'03'!E18*24,""))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IF(TEXT(A19,"TTT")="Sa",(F19/100*Basis!$D$22+'03'!F19),
IF(TEXT(A19,"TTT")="So",(F19/100*Basis!$D$23+'03'!F19),))</f>
        <v>#VALUE!</v>
      </c>
      <c r="H19" s="15" t="str">
        <f>IF(B19=Basis!$E$13,'03'!G19,
IF(B19=Basis!$E$16,'03'!G19,
IF(B19=Basis!$E$17,'03'!G19,F19)))</f>
        <v/>
      </c>
      <c r="I19" s="13" t="str">
        <f t="shared" si="0"/>
        <v/>
      </c>
      <c r="J19" s="31" t="str">
        <f>IF('03'!E19="","",
IF(B19=Basis!$E$13,'03'!I19*'03'!E19*24,
IF(B19=Basis!$E$16,'03'!I19*'03'!E19*24,
IF(B19=Basis!$E$17,'03'!I19*'03'!E19*24,
IF(B19=Basis!$E$19,Basis!$D$19,
IF(B19=Basis!$E$20,Basis!$D$20,""))))))</f>
        <v/>
      </c>
      <c r="K19" s="32" t="str">
        <f>IF('03'!E19="","",
IF(B19=Basis!$E$14,'03'!I19*'03'!E19*24,""))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IF(TEXT(A20,"TTT")="Sa",(F20/100*Basis!$D$22+'03'!F20),
IF(TEXT(A20,"TTT")="So",(F20/100*Basis!$D$23+'03'!F20),))</f>
        <v>#VALUE!</v>
      </c>
      <c r="H20" s="15" t="str">
        <f>IF(B20=Basis!$E$13,'03'!G20,
IF(B20=Basis!$E$16,'03'!G20,
IF(B20=Basis!$E$17,'03'!G20,F20)))</f>
        <v/>
      </c>
      <c r="I20" s="13" t="str">
        <f t="shared" si="0"/>
        <v/>
      </c>
      <c r="J20" s="31" t="str">
        <f>IF('03'!E20="","",
IF(B20=Basis!$E$13,'03'!I20*'03'!E20*24,
IF(B20=Basis!$E$16,'03'!I20*'03'!E20*24,
IF(B20=Basis!$E$17,'03'!I20*'03'!E20*24,
IF(B20=Basis!$E$19,Basis!$D$19,
IF(B20=Basis!$E$20,Basis!$D$20,""))))))</f>
        <v/>
      </c>
      <c r="K20" s="32" t="str">
        <f>IF('03'!E20="","",
IF(B20=Basis!$E$14,'03'!I20*'03'!E20*24,""))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IF(TEXT(A21,"TTT")="Sa",(F21/100*Basis!$D$22+'03'!F21),
IF(TEXT(A21,"TTT")="So",(F21/100*Basis!$D$23+'03'!F21),))</f>
        <v>#VALUE!</v>
      </c>
      <c r="H21" s="15" t="str">
        <f>IF(B21=Basis!$E$13,'03'!G21,
IF(B21=Basis!$E$16,'03'!G21,
IF(B21=Basis!$E$17,'03'!G21,F21)))</f>
        <v/>
      </c>
      <c r="I21" s="13" t="str">
        <f t="shared" si="0"/>
        <v/>
      </c>
      <c r="J21" s="31" t="str">
        <f>IF('03'!E21="","",
IF(B21=Basis!$E$13,'03'!I21*'03'!E21*24,
IF(B21=Basis!$E$16,'03'!I21*'03'!E21*24,
IF(B21=Basis!$E$17,'03'!I21*'03'!E21*24,
IF(B21=Basis!$E$19,Basis!$D$19,
IF(B21=Basis!$E$20,Basis!$D$20,""))))))</f>
        <v/>
      </c>
      <c r="K21" s="32" t="str">
        <f>IF('03'!E21="","",
IF(B21=Basis!$E$14,'03'!I21*'03'!E21*24,""))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IF(TEXT(A22,"TTT")="Sa",(F22/100*Basis!$D$22+'03'!F22),
IF(TEXT(A22,"TTT")="So",(F22/100*Basis!$D$23+'03'!F22),)))</f>
        <v/>
      </c>
      <c r="H22" s="15" t="str">
        <f>IF(B22=Basis!$E$13,'03'!G22,
IF(B22=Basis!$E$16,'03'!G22,
IF(B22=Basis!$E$17,'03'!G22,F22)))</f>
        <v/>
      </c>
      <c r="I22" s="13" t="str">
        <f t="shared" si="0"/>
        <v/>
      </c>
      <c r="J22" s="31" t="str">
        <f>IF('03'!E22="","",
IF(B22=Basis!$E$13,'03'!I22*'03'!E22*24,
IF(B22=Basis!$E$16,'03'!I22*'03'!E22*24,
IF(B22=Basis!$E$17,'03'!I22*'03'!E22*24,
IF(B22=Basis!$E$19,Basis!$D$19,
IF(B22=Basis!$E$20,Basis!$D$20,""))))))</f>
        <v/>
      </c>
      <c r="K22" s="32" t="str">
        <f>IF('03'!E22="","",
IF(B22=Basis!$E$14,'03'!I22*'03'!E22*24,""))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IF(TEXT(A23,"TTT")="Sa",(F23/100*Basis!$D$22+'03'!F23),
IF(TEXT(A23,"TTT")="So",(F23/100*Basis!$D$23+'03'!F23),)))</f>
        <v/>
      </c>
      <c r="H23" s="15" t="str">
        <f>IF(B23=Basis!$E$13,'03'!G23,
IF(B23=Basis!$E$16,'03'!G23,
IF(B23=Basis!$E$17,'03'!G23,F23)))</f>
        <v/>
      </c>
      <c r="I23" s="13" t="str">
        <f t="shared" si="0"/>
        <v/>
      </c>
      <c r="J23" s="31" t="str">
        <f>IF('03'!E23="","",
IF(B23=Basis!$E$13,'03'!I23*'03'!E23*24,
IF(B23=Basis!$E$16,'03'!I23*'03'!E23*24,
IF(B23=Basis!$E$17,'03'!I23*'03'!E23*24,
IF(B23=Basis!$E$19,Basis!$D$19,
IF(B23=Basis!$E$20,Basis!$D$20,""))))))</f>
        <v/>
      </c>
      <c r="K23" s="32" t="str">
        <f>IF('03'!E23="","",
IF(B23=Basis!$E$14,'03'!I23*'03'!E23*24,""))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IF(TEXT(A24,"TTT")="Sa",(F24/100*Basis!$D$22+'03'!F24),
IF(TEXT(A24,"TTT")="So",(F24/100*Basis!$D$23+'03'!F24),)))</f>
        <v/>
      </c>
      <c r="H24" s="15" t="str">
        <f>IF(B24=Basis!$E$13,'03'!G24,
IF(B24=Basis!$E$16,'03'!G24,
IF(B24=Basis!$E$17,'03'!G24,F24)))</f>
        <v/>
      </c>
      <c r="I24" s="13" t="str">
        <f t="shared" si="0"/>
        <v/>
      </c>
      <c r="J24" s="31" t="str">
        <f>IF('03'!E24="","",
IF(B24=Basis!$E$13,'03'!I24*'03'!E24*24,
IF(B24=Basis!$E$16,'03'!I24*'03'!E24*24,
IF(B24=Basis!$E$17,'03'!I24*'03'!E24*24,
IF(B24=Basis!$E$19,Basis!$D$19,
IF(B24=Basis!$E$20,Basis!$D$20,""))))))</f>
        <v/>
      </c>
      <c r="K24" s="32" t="str">
        <f>IF('03'!E24="","",
IF(B24=Basis!$E$14,'03'!I24*'03'!E24*24,""))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IF(TEXT(A25,"TTT")="Sa",(F25/100*Basis!$D$22+'03'!F25),
IF(TEXT(A25,"TTT")="So",(F25/100*Basis!$D$23+'03'!F25),)))</f>
        <v/>
      </c>
      <c r="H25" s="15" t="str">
        <f>IF(B25=Basis!$E$13,'03'!G25,
IF(B25=Basis!$E$16,'03'!G25,
IF(B25=Basis!$E$17,'03'!G25,F25)))</f>
        <v/>
      </c>
      <c r="I25" s="13" t="str">
        <f t="shared" si="0"/>
        <v/>
      </c>
      <c r="J25" s="31" t="str">
        <f>IF('03'!E25="","",
IF(B25=Basis!$E$13,'03'!I25*'03'!E25*24,
IF(B25=Basis!$E$16,'03'!I25*'03'!E25*24,
IF(B25=Basis!$E$17,'03'!I25*'03'!E25*24,
IF(B25=Basis!$E$19,Basis!$D$19,
IF(B25=Basis!$E$20,Basis!$D$20,""))))))</f>
        <v/>
      </c>
      <c r="K25" s="32" t="str">
        <f>IF('03'!E25="","",
IF(B25=Basis!$E$14,'03'!I25*'03'!E25*24,""))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IF(TEXT(A26,"TTT")="Sa",(F26/100*Basis!$D$22+'03'!F26),
IF(TEXT(A26,"TTT")="So",(F26/100*Basis!$D$23+'03'!F26),)))</f>
        <v/>
      </c>
      <c r="H26" s="15" t="str">
        <f>IF(B26=Basis!$E$13,'03'!G26,
IF(B26=Basis!$E$16,'03'!G26,
IF(B26=Basis!$E$17,'03'!G26,F26)))</f>
        <v/>
      </c>
      <c r="I26" s="13" t="str">
        <f>IF(H26&gt;F26,H26,F26)</f>
        <v/>
      </c>
      <c r="J26" s="31" t="str">
        <f>IF('03'!E26="","",
IF(B26=Basis!$E$13,'03'!I26*'03'!E26*24,
IF(B26=Basis!$E$16,'03'!I26*'03'!E26*24,
IF(B26=Basis!$E$17,'03'!I26*'03'!E26*24,
IF(B26=Basis!$E$19,Basis!$D$19,
IF(B26=Basis!$E$20,Basis!$D$20,""))))))</f>
        <v/>
      </c>
      <c r="K26" s="32" t="str">
        <f>IF('03'!E26="","",
IF(B26=Basis!$E$14,'03'!I26*'03'!E26*24,""))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IF(TEXT(A27,"TTT")="Sa",(F27/100*Basis!$D$22+'03'!F27),
IF(TEXT(A27,"TTT")="So",(F27/100*Basis!$D$23+'03'!F27),)))</f>
        <v/>
      </c>
      <c r="H27" s="15" t="str">
        <f>IF(B27=Basis!$E$13,'03'!G27,
IF(B27=Basis!$E$16,'03'!G27,
IF(B27=Basis!$E$17,'03'!G27,F27)))</f>
        <v/>
      </c>
      <c r="I27" s="13" t="str">
        <f t="shared" ref="I27:I32" si="2">IF(H27&gt;F27,H27,F27)</f>
        <v/>
      </c>
      <c r="J27" s="31" t="str">
        <f>IF('03'!E27="","",
IF(B27=Basis!$E$13,'03'!I27*'03'!E27*24,
IF(B27=Basis!$E$16,'03'!I27*'03'!E27*24,
IF(B27=Basis!$E$17,'03'!I27*'03'!E27*24,
IF(B27=Basis!$E$19,Basis!$D$19,
IF(B27=Basis!$E$20,Basis!$D$20,""))))))</f>
        <v/>
      </c>
      <c r="K27" s="32" t="str">
        <f>IF('03'!E27="","",
IF(B27=Basis!$E$14,'03'!I27*'03'!E27*24,""))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IF(TEXT(A28,"TTT")="Sa",(F28/100*Basis!$D$22+'03'!F28),
IF(TEXT(A28,"TTT")="So",(F28/100*Basis!$D$23+'03'!F28),)))</f>
        <v/>
      </c>
      <c r="H28" s="15" t="str">
        <f>IF(B28=Basis!$E$13,'03'!G28,
IF(B28=Basis!$E$16,'03'!G28,
IF(B28=Basis!$E$17,'03'!G28,F28)))</f>
        <v/>
      </c>
      <c r="I28" s="13" t="str">
        <f t="shared" si="2"/>
        <v/>
      </c>
      <c r="J28" s="31" t="str">
        <f>IF('03'!E28="","",
IF(B28=Basis!$E$13,'03'!I28*'03'!E28*24,
IF(B28=Basis!$E$16,'03'!I28*'03'!E28*24,
IF(B28=Basis!$E$17,'03'!I28*'03'!E28*24,
IF(B28=Basis!$E$19,Basis!$D$19,
IF(B28=Basis!$E$20,Basis!$D$20,""))))))</f>
        <v/>
      </c>
      <c r="K28" s="32" t="str">
        <f>IF('03'!E28="","",
IF(B28=Basis!$E$14,'03'!I28*'03'!E28*24,""))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IF(TEXT(A29,"TTT")="Sa",(F29/100*Basis!$D$22+'03'!F29),
IF(TEXT(A29,"TTT")="So",(F29/100*Basis!$D$23+'03'!F29),)))</f>
        <v/>
      </c>
      <c r="H29" s="15" t="str">
        <f>IF(B29=Basis!$E$13,'03'!G29,
IF(B29=Basis!$E$16,'03'!G29,
IF(B29=Basis!$E$17,'03'!G29,F29)))</f>
        <v/>
      </c>
      <c r="I29" s="13" t="str">
        <f t="shared" si="2"/>
        <v/>
      </c>
      <c r="J29" s="31" t="str">
        <f>IF('03'!E29="","",
IF(B29=Basis!$E$13,'03'!I29*'03'!E29*24,
IF(B29=Basis!$E$16,'03'!I29*'03'!E29*24,
IF(B29=Basis!$E$17,'03'!I29*'03'!E29*24,
IF(B29=Basis!$E$19,Basis!$D$19,
IF(B29=Basis!$E$20,Basis!$D$20,""))))))</f>
        <v/>
      </c>
      <c r="K29" s="32" t="str">
        <f>IF('03'!E29="","",
IF(B29=Basis!$E$14,'03'!I29*'03'!E29*24,""))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IF(TEXT(A30,"TTT")="Sa",(F30/100*Basis!$D$22+'03'!F30),
IF(TEXT(A30,"TTT")="So",(F30/100*Basis!$D$23+'03'!F30),)))</f>
        <v/>
      </c>
      <c r="H30" s="15" t="str">
        <f>IF(B30=Basis!$E$13,'03'!G30,
IF(B30=Basis!$E$16,'03'!G30,
IF(B30=Basis!$E$17,'03'!G30,F30)))</f>
        <v/>
      </c>
      <c r="I30" s="13" t="str">
        <f t="shared" si="2"/>
        <v/>
      </c>
      <c r="J30" s="31" t="str">
        <f>IF('03'!E30="","",
IF(B30=Basis!$E$13,'03'!I30*'03'!E30*24,
IF(B30=Basis!$E$16,'03'!I30*'03'!E30*24,
IF(B30=Basis!$E$17,'03'!I30*'03'!E30*24,
IF(B30=Basis!$E$19,Basis!$D$19,
IF(B30=Basis!$E$20,Basis!$D$20,""))))))</f>
        <v/>
      </c>
      <c r="K30" s="32" t="str">
        <f>IF('03'!E30="","",
IF(B30=Basis!$E$14,'03'!I30*'03'!E30*24,""))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IF(TEXT(A31,"TTT")="Sa",(F31/100*Basis!$D$22+'03'!F31),
IF(TEXT(A31,"TTT")="So",(F31/100*Basis!$D$23+'03'!F31),)))</f>
        <v/>
      </c>
      <c r="H31" s="15" t="str">
        <f>IF(B31=Basis!$E$13,'03'!G31,
IF(B31=Basis!$E$16,'03'!G31,
IF(B31=Basis!$E$17,'03'!G31,F31)))</f>
        <v/>
      </c>
      <c r="I31" s="13" t="str">
        <f t="shared" si="2"/>
        <v/>
      </c>
      <c r="J31" s="31" t="str">
        <f>IF('03'!E31="","",
IF(B31=Basis!$E$13,'03'!I31*'03'!E31*24,
IF(B31=Basis!$E$16,'03'!I31*'03'!E31*24,
IF(B31=Basis!$E$17,'03'!I31*'03'!E31*24,
IF(B31=Basis!$E$19,Basis!$D$19,
IF(B31=Basis!$E$20,Basis!$D$20,""))))))</f>
        <v/>
      </c>
      <c r="K31" s="32" t="str">
        <f>IF('03'!E31="","",
IF(B31=Basis!$E$14,'03'!I31*'03'!E31*24,""))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IF(TEXT(A32,"TTT")="Sa",(F32/100*Basis!$D$22+'03'!F32),
IF(TEXT(A32,"TTT")="So",(F32/100*Basis!$D$23+'03'!F32),)))</f>
        <v/>
      </c>
      <c r="H32" s="15" t="str">
        <f>IF(B32=Basis!$E$13,'03'!G32,
IF(B32=Basis!$E$16,'03'!G32,
IF(B32=Basis!$E$17,'03'!G32,F32)))</f>
        <v/>
      </c>
      <c r="I32" s="13" t="str">
        <f t="shared" si="2"/>
        <v/>
      </c>
      <c r="J32" s="31" t="str">
        <f>IF('03'!E32="","",
IF(B32=Basis!$E$13,'03'!I32*'03'!E32*24,
IF(B32=Basis!$E$16,'03'!I32*'03'!E32*24,
IF(B32=Basis!$E$17,'03'!I32*'03'!E32*24,
IF(B32=Basis!$E$19,Basis!$D$19,
IF(B32=Basis!$E$20,Basis!$D$20,""))))))</f>
        <v/>
      </c>
      <c r="K32" s="32" t="str">
        <f>IF('03'!E32="","",
IF(B32=Basis!$E$14,'03'!I32*'03'!E32*24,""))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9" priority="2">
      <formula>WEEKDAY($A16,2)&gt;=6</formula>
    </cfRule>
  </conditionalFormatting>
  <conditionalFormatting sqref="H16:I32">
    <cfRule type="containsText" dxfId="18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39110E-E8D6-4591-B775-85AD12059603}">
          <x14:formula1>
            <xm:f>Basis!$E$13:$E$20</xm:f>
          </x14:formula1>
          <xm:sqref>B16:B32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881A-7DC9-4145-89E4-069577D7EF88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Basis!A16</f>
        <v>April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IF(TEXT(A16,"TTT")="Sa",(F16/100*Basis!$D$22+'04'!F16),
IF(TEXT(A16,"TTT")="So",(F16/100*Basis!$D$23+'04'!F16),))</f>
        <v>#VALUE!</v>
      </c>
      <c r="H16" s="15" t="str">
        <f>IF(B16=Basis!$E$13,'04'!G16,
IF(B16=Basis!$E$16,'04'!G16,
IF(B16=Basis!$E$17,'04'!G16,F16)))</f>
        <v/>
      </c>
      <c r="I16" s="13" t="str">
        <f t="shared" ref="I16:I25" si="0">IF(H16&gt;F16,H16,F16)</f>
        <v/>
      </c>
      <c r="J16" s="31" t="str">
        <f>IF('04'!E16="","",
IF(B16=Basis!$E$13,'04'!I16*'04'!E16*24,
IF(B16=Basis!$E$16,'04'!I16*'04'!E16*24,
IF(B16=Basis!$E$17,'04'!I16*'04'!E16*24,
IF(B16=Basis!$E$19,Basis!$D$19,
IF(B16=Basis!$E$20,Basis!$D$20,""))))))</f>
        <v/>
      </c>
      <c r="K16" s="32" t="str">
        <f>IF('04'!E16="","",
IF(B16=Basis!$E$14,'04'!I16*'04'!E16*24,""))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IF(TEXT(A17,"TTT")="Sa",(F17/100*Basis!$D$22+'04'!F17),
IF(TEXT(A17,"TTT")="So",(F17/100*Basis!$D$23+'04'!F17),))</f>
        <v>#VALUE!</v>
      </c>
      <c r="H17" s="15" t="str">
        <f>IF(B17=Basis!$E$13,'04'!G17,
IF(B17=Basis!$E$16,'04'!G17,
IF(B17=Basis!$E$17,'04'!G17,F17)))</f>
        <v/>
      </c>
      <c r="I17" s="13" t="str">
        <f t="shared" si="0"/>
        <v/>
      </c>
      <c r="J17" s="31" t="str">
        <f>IF('04'!E17="","",
IF(B17=Basis!$E$13,'04'!I17*'04'!E17*24,
IF(B17=Basis!$E$16,'04'!I17*'04'!E17*24,
IF(B17=Basis!$E$17,'04'!I17*'04'!E17*24,
IF(B17=Basis!$E$19,Basis!$D$19,
IF(B17=Basis!$E$20,Basis!$D$20,""))))))</f>
        <v/>
      </c>
      <c r="K17" s="32" t="str">
        <f>IF('04'!E17="","",
IF(B17=Basis!$E$14,'04'!I17*'04'!E17*24,""))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IF(TEXT(A18,"TTT")="Sa",(F18/100*Basis!$D$22+'04'!F18),
IF(TEXT(A18,"TTT")="So",(F18/100*Basis!$D$23+'04'!F18),))</f>
        <v>#VALUE!</v>
      </c>
      <c r="H18" s="15" t="str">
        <f>IF(B18=Basis!$E$13,'04'!G18,
IF(B18=Basis!$E$16,'04'!G18,
IF(B18=Basis!$E$17,'04'!G18,F18)))</f>
        <v/>
      </c>
      <c r="I18" s="13" t="str">
        <f t="shared" si="0"/>
        <v/>
      </c>
      <c r="J18" s="31" t="str">
        <f>IF('04'!E18="","",
IF(B18=Basis!$E$13,'04'!I18*'04'!E18*24,
IF(B18=Basis!$E$16,'04'!I18*'04'!E18*24,
IF(B18=Basis!$E$17,'04'!I18*'04'!E18*24,
IF(B18=Basis!$E$19,Basis!$D$19,
IF(B18=Basis!$E$20,Basis!$D$20,""))))))</f>
        <v/>
      </c>
      <c r="K18" s="32" t="str">
        <f>IF('04'!E18="","",
IF(B18=Basis!$E$14,'04'!I18*'04'!E18*24,""))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IF(TEXT(A19,"TTT")="Sa",(F19/100*Basis!$D$22+'04'!F19),
IF(TEXT(A19,"TTT")="So",(F19/100*Basis!$D$23+'04'!F19),))</f>
        <v>#VALUE!</v>
      </c>
      <c r="H19" s="15" t="str">
        <f>IF(B19=Basis!$E$13,'04'!G19,
IF(B19=Basis!$E$16,'04'!G19,
IF(B19=Basis!$E$17,'04'!G19,F19)))</f>
        <v/>
      </c>
      <c r="I19" s="13" t="str">
        <f t="shared" si="0"/>
        <v/>
      </c>
      <c r="J19" s="31" t="str">
        <f>IF('04'!E19="","",
IF(B19=Basis!$E$13,'04'!I19*'04'!E19*24,
IF(B19=Basis!$E$16,'04'!I19*'04'!E19*24,
IF(B19=Basis!$E$17,'04'!I19*'04'!E19*24,
IF(B19=Basis!$E$19,Basis!$D$19,
IF(B19=Basis!$E$20,Basis!$D$20,""))))))</f>
        <v/>
      </c>
      <c r="K19" s="32" t="str">
        <f>IF('04'!E19="","",
IF(B19=Basis!$E$14,'04'!I19*'04'!E19*24,""))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IF(TEXT(A20,"TTT")="Sa",(F20/100*Basis!$D$22+'04'!F20),
IF(TEXT(A20,"TTT")="So",(F20/100*Basis!$D$23+'04'!F20),))</f>
        <v>#VALUE!</v>
      </c>
      <c r="H20" s="15" t="str">
        <f>IF(B20=Basis!$E$13,'04'!G20,
IF(B20=Basis!$E$16,'04'!G20,
IF(B20=Basis!$E$17,'04'!G20,F20)))</f>
        <v/>
      </c>
      <c r="I20" s="13" t="str">
        <f t="shared" si="0"/>
        <v/>
      </c>
      <c r="J20" s="31" t="str">
        <f>IF('04'!E20="","",
IF(B20=Basis!$E$13,'04'!I20*'04'!E20*24,
IF(B20=Basis!$E$16,'04'!I20*'04'!E20*24,
IF(B20=Basis!$E$17,'04'!I20*'04'!E20*24,
IF(B20=Basis!$E$19,Basis!$D$19,
IF(B20=Basis!$E$20,Basis!$D$20,""))))))</f>
        <v/>
      </c>
      <c r="K20" s="32" t="str">
        <f>IF('04'!E20="","",
IF(B20=Basis!$E$14,'04'!I20*'04'!E20*24,""))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IF(TEXT(A21,"TTT")="Sa",(F21/100*Basis!$D$22+'04'!F21),
IF(TEXT(A21,"TTT")="So",(F21/100*Basis!$D$23+'04'!F21),))</f>
        <v>#VALUE!</v>
      </c>
      <c r="H21" s="15" t="str">
        <f>IF(B21=Basis!$E$13,'04'!G21,
IF(B21=Basis!$E$16,'04'!G21,
IF(B21=Basis!$E$17,'04'!G21,F21)))</f>
        <v/>
      </c>
      <c r="I21" s="13" t="str">
        <f t="shared" si="0"/>
        <v/>
      </c>
      <c r="J21" s="31" t="str">
        <f>IF('04'!E21="","",
IF(B21=Basis!$E$13,'04'!I21*'04'!E21*24,
IF(B21=Basis!$E$16,'04'!I21*'04'!E21*24,
IF(B21=Basis!$E$17,'04'!I21*'04'!E21*24,
IF(B21=Basis!$E$19,Basis!$D$19,
IF(B21=Basis!$E$20,Basis!$D$20,""))))))</f>
        <v/>
      </c>
      <c r="K21" s="32" t="str">
        <f>IF('04'!E21="","",
IF(B21=Basis!$E$14,'04'!I21*'04'!E21*24,""))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IF(TEXT(A22,"TTT")="Sa",(F22/100*Basis!$D$22+'04'!F22),
IF(TEXT(A22,"TTT")="So",(F22/100*Basis!$D$23+'04'!F22),)))</f>
        <v/>
      </c>
      <c r="H22" s="15" t="str">
        <f>IF(B22=Basis!$E$13,'04'!G22,
IF(B22=Basis!$E$16,'04'!G22,
IF(B22=Basis!$E$17,'04'!G22,F22)))</f>
        <v/>
      </c>
      <c r="I22" s="13" t="str">
        <f t="shared" si="0"/>
        <v/>
      </c>
      <c r="J22" s="31" t="str">
        <f>IF('04'!E22="","",
IF(B22=Basis!$E$13,'04'!I22*'04'!E22*24,
IF(B22=Basis!$E$16,'04'!I22*'04'!E22*24,
IF(B22=Basis!$E$17,'04'!I22*'04'!E22*24,
IF(B22=Basis!$E$19,Basis!$D$19,
IF(B22=Basis!$E$20,Basis!$D$20,""))))))</f>
        <v/>
      </c>
      <c r="K22" s="32" t="str">
        <f>IF('04'!E22="","",
IF(B22=Basis!$E$14,'04'!I22*'04'!E22*24,""))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IF(TEXT(A23,"TTT")="Sa",(F23/100*Basis!$D$22+'04'!F23),
IF(TEXT(A23,"TTT")="So",(F23/100*Basis!$D$23+'04'!F23),)))</f>
        <v/>
      </c>
      <c r="H23" s="15" t="str">
        <f>IF(B23=Basis!$E$13,'04'!G23,
IF(B23=Basis!$E$16,'04'!G23,
IF(B23=Basis!$E$17,'04'!G23,F23)))</f>
        <v/>
      </c>
      <c r="I23" s="13" t="str">
        <f t="shared" si="0"/>
        <v/>
      </c>
      <c r="J23" s="31" t="str">
        <f>IF('04'!E23="","",
IF(B23=Basis!$E$13,'04'!I23*'04'!E23*24,
IF(B23=Basis!$E$16,'04'!I23*'04'!E23*24,
IF(B23=Basis!$E$17,'04'!I23*'04'!E23*24,
IF(B23=Basis!$E$19,Basis!$D$19,
IF(B23=Basis!$E$20,Basis!$D$20,""))))))</f>
        <v/>
      </c>
      <c r="K23" s="32" t="str">
        <f>IF('04'!E23="","",
IF(B23=Basis!$E$14,'04'!I23*'04'!E23*24,""))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IF(TEXT(A24,"TTT")="Sa",(F24/100*Basis!$D$22+'04'!F24),
IF(TEXT(A24,"TTT")="So",(F24/100*Basis!$D$23+'04'!F24),)))</f>
        <v/>
      </c>
      <c r="H24" s="15" t="str">
        <f>IF(B24=Basis!$E$13,'04'!G24,
IF(B24=Basis!$E$16,'04'!G24,
IF(B24=Basis!$E$17,'04'!G24,F24)))</f>
        <v/>
      </c>
      <c r="I24" s="13" t="str">
        <f t="shared" si="0"/>
        <v/>
      </c>
      <c r="J24" s="31" t="str">
        <f>IF('04'!E24="","",
IF(B24=Basis!$E$13,'04'!I24*'04'!E24*24,
IF(B24=Basis!$E$16,'04'!I24*'04'!E24*24,
IF(B24=Basis!$E$17,'04'!I24*'04'!E24*24,
IF(B24=Basis!$E$19,Basis!$D$19,
IF(B24=Basis!$E$20,Basis!$D$20,""))))))</f>
        <v/>
      </c>
      <c r="K24" s="32" t="str">
        <f>IF('04'!E24="","",
IF(B24=Basis!$E$14,'04'!I24*'04'!E24*24,""))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IF(TEXT(A25,"TTT")="Sa",(F25/100*Basis!$D$22+'04'!F25),
IF(TEXT(A25,"TTT")="So",(F25/100*Basis!$D$23+'04'!F25),)))</f>
        <v/>
      </c>
      <c r="H25" s="15" t="str">
        <f>IF(B25=Basis!$E$13,'04'!G25,
IF(B25=Basis!$E$16,'04'!G25,
IF(B25=Basis!$E$17,'04'!G25,F25)))</f>
        <v/>
      </c>
      <c r="I25" s="13" t="str">
        <f t="shared" si="0"/>
        <v/>
      </c>
      <c r="J25" s="31" t="str">
        <f>IF('04'!E25="","",
IF(B25=Basis!$E$13,'04'!I25*'04'!E25*24,
IF(B25=Basis!$E$16,'04'!I25*'04'!E25*24,
IF(B25=Basis!$E$17,'04'!I25*'04'!E25*24,
IF(B25=Basis!$E$19,Basis!$D$19,
IF(B25=Basis!$E$20,Basis!$D$20,""))))))</f>
        <v/>
      </c>
      <c r="K25" s="32" t="str">
        <f>IF('04'!E25="","",
IF(B25=Basis!$E$14,'04'!I25*'04'!E25*24,""))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IF(TEXT(A26,"TTT")="Sa",(F26/100*Basis!$D$22+'04'!F26),
IF(TEXT(A26,"TTT")="So",(F26/100*Basis!$D$23+'04'!F26),)))</f>
        <v/>
      </c>
      <c r="H26" s="15" t="str">
        <f>IF(B26=Basis!$E$13,'04'!G26,
IF(B26=Basis!$E$16,'04'!G26,
IF(B26=Basis!$E$17,'04'!G26,F26)))</f>
        <v/>
      </c>
      <c r="I26" s="13" t="str">
        <f>IF(H26&gt;F26,H26,F26)</f>
        <v/>
      </c>
      <c r="J26" s="31" t="str">
        <f>IF('04'!E26="","",
IF(B26=Basis!$E$13,'04'!I26*'04'!E26*24,
IF(B26=Basis!$E$16,'04'!I26*'04'!E26*24,
IF(B26=Basis!$E$17,'04'!I26*'04'!E26*24,
IF(B26=Basis!$E$19,Basis!$D$19,
IF(B26=Basis!$E$20,Basis!$D$20,""))))))</f>
        <v/>
      </c>
      <c r="K26" s="32" t="str">
        <f>IF('04'!E26="","",
IF(B26=Basis!$E$14,'04'!I26*'04'!E26*24,""))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IF(TEXT(A27,"TTT")="Sa",(F27/100*Basis!$D$22+'04'!F27),
IF(TEXT(A27,"TTT")="So",(F27/100*Basis!$D$23+'04'!F27),)))</f>
        <v/>
      </c>
      <c r="H27" s="15" t="str">
        <f>IF(B27=Basis!$E$13,'04'!G27,
IF(B27=Basis!$E$16,'04'!G27,
IF(B27=Basis!$E$17,'04'!G27,F27)))</f>
        <v/>
      </c>
      <c r="I27" s="13" t="str">
        <f t="shared" ref="I27:I32" si="2">IF(H27&gt;F27,H27,F27)</f>
        <v/>
      </c>
      <c r="J27" s="31" t="str">
        <f>IF('04'!E27="","",
IF(B27=Basis!$E$13,'04'!I27*'04'!E27*24,
IF(B27=Basis!$E$16,'04'!I27*'04'!E27*24,
IF(B27=Basis!$E$17,'04'!I27*'04'!E27*24,
IF(B27=Basis!$E$19,Basis!$D$19,
IF(B27=Basis!$E$20,Basis!$D$20,""))))))</f>
        <v/>
      </c>
      <c r="K27" s="32" t="str">
        <f>IF('04'!E27="","",
IF(B27=Basis!$E$14,'04'!I27*'04'!E27*24,""))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IF(TEXT(A28,"TTT")="Sa",(F28/100*Basis!$D$22+'04'!F28),
IF(TEXT(A28,"TTT")="So",(F28/100*Basis!$D$23+'04'!F28),)))</f>
        <v/>
      </c>
      <c r="H28" s="15" t="str">
        <f>IF(B28=Basis!$E$13,'04'!G28,
IF(B28=Basis!$E$16,'04'!G28,
IF(B28=Basis!$E$17,'04'!G28,F28)))</f>
        <v/>
      </c>
      <c r="I28" s="13" t="str">
        <f t="shared" si="2"/>
        <v/>
      </c>
      <c r="J28" s="31" t="str">
        <f>IF('04'!E28="","",
IF(B28=Basis!$E$13,'04'!I28*'04'!E28*24,
IF(B28=Basis!$E$16,'04'!I28*'04'!E28*24,
IF(B28=Basis!$E$17,'04'!I28*'04'!E28*24,
IF(B28=Basis!$E$19,Basis!$D$19,
IF(B28=Basis!$E$20,Basis!$D$20,""))))))</f>
        <v/>
      </c>
      <c r="K28" s="32" t="str">
        <f>IF('04'!E28="","",
IF(B28=Basis!$E$14,'04'!I28*'04'!E28*24,""))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IF(TEXT(A29,"TTT")="Sa",(F29/100*Basis!$D$22+'04'!F29),
IF(TEXT(A29,"TTT")="So",(F29/100*Basis!$D$23+'04'!F29),)))</f>
        <v/>
      </c>
      <c r="H29" s="15" t="str">
        <f>IF(B29=Basis!$E$13,'04'!G29,
IF(B29=Basis!$E$16,'04'!G29,
IF(B29=Basis!$E$17,'04'!G29,F29)))</f>
        <v/>
      </c>
      <c r="I29" s="13" t="str">
        <f t="shared" si="2"/>
        <v/>
      </c>
      <c r="J29" s="31" t="str">
        <f>IF('04'!E29="","",
IF(B29=Basis!$E$13,'04'!I29*'04'!E29*24,
IF(B29=Basis!$E$16,'04'!I29*'04'!E29*24,
IF(B29=Basis!$E$17,'04'!I29*'04'!E29*24,
IF(B29=Basis!$E$19,Basis!$D$19,
IF(B29=Basis!$E$20,Basis!$D$20,""))))))</f>
        <v/>
      </c>
      <c r="K29" s="32" t="str">
        <f>IF('04'!E29="","",
IF(B29=Basis!$E$14,'04'!I29*'04'!E29*24,""))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IF(TEXT(A30,"TTT")="Sa",(F30/100*Basis!$D$22+'04'!F30),
IF(TEXT(A30,"TTT")="So",(F30/100*Basis!$D$23+'04'!F30),)))</f>
        <v/>
      </c>
      <c r="H30" s="15" t="str">
        <f>IF(B30=Basis!$E$13,'04'!G30,
IF(B30=Basis!$E$16,'04'!G30,
IF(B30=Basis!$E$17,'04'!G30,F30)))</f>
        <v/>
      </c>
      <c r="I30" s="13" t="str">
        <f t="shared" si="2"/>
        <v/>
      </c>
      <c r="J30" s="31" t="str">
        <f>IF('04'!E30="","",
IF(B30=Basis!$E$13,'04'!I30*'04'!E30*24,
IF(B30=Basis!$E$16,'04'!I30*'04'!E30*24,
IF(B30=Basis!$E$17,'04'!I30*'04'!E30*24,
IF(B30=Basis!$E$19,Basis!$D$19,
IF(B30=Basis!$E$20,Basis!$D$20,""))))))</f>
        <v/>
      </c>
      <c r="K30" s="32" t="str">
        <f>IF('04'!E30="","",
IF(B30=Basis!$E$14,'04'!I30*'04'!E30*24,""))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IF(TEXT(A31,"TTT")="Sa",(F31/100*Basis!$D$22+'04'!F31),
IF(TEXT(A31,"TTT")="So",(F31/100*Basis!$D$23+'04'!F31),)))</f>
        <v/>
      </c>
      <c r="H31" s="15" t="str">
        <f>IF(B31=Basis!$E$13,'04'!G31,
IF(B31=Basis!$E$16,'04'!G31,
IF(B31=Basis!$E$17,'04'!G31,F31)))</f>
        <v/>
      </c>
      <c r="I31" s="13" t="str">
        <f t="shared" si="2"/>
        <v/>
      </c>
      <c r="J31" s="31" t="str">
        <f>IF('04'!E31="","",
IF(B31=Basis!$E$13,'04'!I31*'04'!E31*24,
IF(B31=Basis!$E$16,'04'!I31*'04'!E31*24,
IF(B31=Basis!$E$17,'04'!I31*'04'!E31*24,
IF(B31=Basis!$E$19,Basis!$D$19,
IF(B31=Basis!$E$20,Basis!$D$20,""))))))</f>
        <v/>
      </c>
      <c r="K31" s="32" t="str">
        <f>IF('04'!E31="","",
IF(B31=Basis!$E$14,'04'!I31*'04'!E31*24,""))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IF(TEXT(A32,"TTT")="Sa",(F32/100*Basis!$D$22+'04'!F32),
IF(TEXT(A32,"TTT")="So",(F32/100*Basis!$D$23+'04'!F32),)))</f>
        <v/>
      </c>
      <c r="H32" s="15" t="str">
        <f>IF(B32=Basis!$E$13,'04'!G32,
IF(B32=Basis!$E$16,'04'!G32,
IF(B32=Basis!$E$17,'04'!G32,F32)))</f>
        <v/>
      </c>
      <c r="I32" s="13" t="str">
        <f t="shared" si="2"/>
        <v/>
      </c>
      <c r="J32" s="31" t="str">
        <f>IF('04'!E32="","",
IF(B32=Basis!$E$13,'04'!I32*'04'!E32*24,
IF(B32=Basis!$E$16,'04'!I32*'04'!E32*24,
IF(B32=Basis!$E$17,'04'!I32*'04'!E32*24,
IF(B32=Basis!$E$19,Basis!$D$19,
IF(B32=Basis!$E$20,Basis!$D$20,""))))))</f>
        <v/>
      </c>
      <c r="K32" s="32" t="str">
        <f>IF('04'!E32="","",
IF(B32=Basis!$E$14,'04'!I32*'04'!E32*24,""))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7" priority="2">
      <formula>WEEKDAY($A16,2)&gt;=6</formula>
    </cfRule>
  </conditionalFormatting>
  <conditionalFormatting sqref="H16:I32">
    <cfRule type="containsText" dxfId="16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EEA578-3C17-441F-891F-A08886238BDE}">
          <x14:formula1>
            <xm:f>Basis!$E$13:$E$20</xm:f>
          </x14:formula1>
          <xm:sqref>B16:B32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8252-B2EF-4515-8FAB-A0D45DD1CAEA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Basis!A15</f>
        <v>März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IF(TEXT(A16,"TTT")="Sa",(F16/100*Basis!$D$22+'05'!F16),
IF(TEXT(A16,"TTT")="So",(F16/100*Basis!$D$23+'05'!F16),))</f>
        <v>#VALUE!</v>
      </c>
      <c r="H16" s="15" t="str">
        <f>IF(B16=Basis!$E$13,'05'!G16,
IF(B16=Basis!$E$16,'05'!G16,
IF(B16=Basis!$E$17,'05'!G16,F16)))</f>
        <v/>
      </c>
      <c r="I16" s="13" t="str">
        <f t="shared" ref="I16:I25" si="0">IF(H16&gt;F16,H16,F16)</f>
        <v/>
      </c>
      <c r="J16" s="31" t="str">
        <f>IF('05'!E16="","",
IF(B16=Basis!$E$13,'05'!I16*'05'!E16*24,
IF(B16=Basis!$E$16,'05'!I16*'05'!E16*24,
IF(B16=Basis!$E$17,'05'!I16*'05'!E16*24,
IF(B16=Basis!$E$19,Basis!$D$19,
IF(B16=Basis!$E$20,Basis!$D$20,""))))))</f>
        <v/>
      </c>
      <c r="K16" s="32" t="str">
        <f>IF('05'!E16="","",
IF(B16=Basis!$E$14,'05'!I16*'05'!E16*24,""))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IF(TEXT(A17,"TTT")="Sa",(F17/100*Basis!$D$22+'05'!F17),
IF(TEXT(A17,"TTT")="So",(F17/100*Basis!$D$23+'05'!F17),))</f>
        <v>#VALUE!</v>
      </c>
      <c r="H17" s="15" t="str">
        <f>IF(B17=Basis!$E$13,'05'!G17,
IF(B17=Basis!$E$16,'05'!G17,
IF(B17=Basis!$E$17,'05'!G17,F17)))</f>
        <v/>
      </c>
      <c r="I17" s="13" t="str">
        <f t="shared" si="0"/>
        <v/>
      </c>
      <c r="J17" s="31" t="str">
        <f>IF('05'!E17="","",
IF(B17=Basis!$E$13,'05'!I17*'05'!E17*24,
IF(B17=Basis!$E$16,'05'!I17*'05'!E17*24,
IF(B17=Basis!$E$17,'05'!I17*'05'!E17*24,
IF(B17=Basis!$E$19,Basis!$D$19,
IF(B17=Basis!$E$20,Basis!$D$20,""))))))</f>
        <v/>
      </c>
      <c r="K17" s="32" t="str">
        <f>IF('05'!E17="","",
IF(B17=Basis!$E$14,'05'!I17*'05'!E17*24,""))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IF(TEXT(A18,"TTT")="Sa",(F18/100*Basis!$D$22+'05'!F18),
IF(TEXT(A18,"TTT")="So",(F18/100*Basis!$D$23+'05'!F18),))</f>
        <v>#VALUE!</v>
      </c>
      <c r="H18" s="15" t="str">
        <f>IF(B18=Basis!$E$13,'05'!G18,
IF(B18=Basis!$E$16,'05'!G18,
IF(B18=Basis!$E$17,'05'!G18,F18)))</f>
        <v/>
      </c>
      <c r="I18" s="13" t="str">
        <f t="shared" si="0"/>
        <v/>
      </c>
      <c r="J18" s="31" t="str">
        <f>IF('05'!E18="","",
IF(B18=Basis!$E$13,'05'!I18*'05'!E18*24,
IF(B18=Basis!$E$16,'05'!I18*'05'!E18*24,
IF(B18=Basis!$E$17,'05'!I18*'05'!E18*24,
IF(B18=Basis!$E$19,Basis!$D$19,
IF(B18=Basis!$E$20,Basis!$D$20,""))))))</f>
        <v/>
      </c>
      <c r="K18" s="32" t="str">
        <f>IF('05'!E18="","",
IF(B18=Basis!$E$14,'05'!I18*'05'!E18*24,""))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IF(TEXT(A19,"TTT")="Sa",(F19/100*Basis!$D$22+'05'!F19),
IF(TEXT(A19,"TTT")="So",(F19/100*Basis!$D$23+'05'!F19),))</f>
        <v>#VALUE!</v>
      </c>
      <c r="H19" s="15" t="str">
        <f>IF(B19=Basis!$E$13,'05'!G19,
IF(B19=Basis!$E$16,'05'!G19,
IF(B19=Basis!$E$17,'05'!G19,F19)))</f>
        <v/>
      </c>
      <c r="I19" s="13" t="str">
        <f t="shared" si="0"/>
        <v/>
      </c>
      <c r="J19" s="31" t="str">
        <f>IF('05'!E19="","",
IF(B19=Basis!$E$13,'05'!I19*'05'!E19*24,
IF(B19=Basis!$E$16,'05'!I19*'05'!E19*24,
IF(B19=Basis!$E$17,'05'!I19*'05'!E19*24,
IF(B19=Basis!$E$19,Basis!$D$19,
IF(B19=Basis!$E$20,Basis!$D$20,""))))))</f>
        <v/>
      </c>
      <c r="K19" s="32" t="str">
        <f>IF('05'!E19="","",
IF(B19=Basis!$E$14,'05'!I19*'05'!E19*24,""))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IF(TEXT(A20,"TTT")="Sa",(F20/100*Basis!$D$22+'05'!F20),
IF(TEXT(A20,"TTT")="So",(F20/100*Basis!$D$23+'05'!F20),))</f>
        <v>#VALUE!</v>
      </c>
      <c r="H20" s="15" t="str">
        <f>IF(B20=Basis!$E$13,'05'!G20,
IF(B20=Basis!$E$16,'05'!G20,
IF(B20=Basis!$E$17,'05'!G20,F20)))</f>
        <v/>
      </c>
      <c r="I20" s="13" t="str">
        <f t="shared" si="0"/>
        <v/>
      </c>
      <c r="J20" s="31" t="str">
        <f>IF('05'!E20="","",
IF(B20=Basis!$E$13,'05'!I20*'05'!E20*24,
IF(B20=Basis!$E$16,'05'!I20*'05'!E20*24,
IF(B20=Basis!$E$17,'05'!I20*'05'!E20*24,
IF(B20=Basis!$E$19,Basis!$D$19,
IF(B20=Basis!$E$20,Basis!$D$20,""))))))</f>
        <v/>
      </c>
      <c r="K20" s="32" t="str">
        <f>IF('05'!E20="","",
IF(B20=Basis!$E$14,'05'!I20*'05'!E20*24,""))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IF(TEXT(A21,"TTT")="Sa",(F21/100*Basis!$D$22+'05'!F21),
IF(TEXT(A21,"TTT")="So",(F21/100*Basis!$D$23+'05'!F21),))</f>
        <v>#VALUE!</v>
      </c>
      <c r="H21" s="15" t="str">
        <f>IF(B21=Basis!$E$13,'05'!G21,
IF(B21=Basis!$E$16,'05'!G21,
IF(B21=Basis!$E$17,'05'!G21,F21)))</f>
        <v/>
      </c>
      <c r="I21" s="13" t="str">
        <f t="shared" si="0"/>
        <v/>
      </c>
      <c r="J21" s="31" t="str">
        <f>IF('05'!E21="","",
IF(B21=Basis!$E$13,'05'!I21*'05'!E21*24,
IF(B21=Basis!$E$16,'05'!I21*'05'!E21*24,
IF(B21=Basis!$E$17,'05'!I21*'05'!E21*24,
IF(B21=Basis!$E$19,Basis!$D$19,
IF(B21=Basis!$E$20,Basis!$D$20,""))))))</f>
        <v/>
      </c>
      <c r="K21" s="32" t="str">
        <f>IF('05'!E21="","",
IF(B21=Basis!$E$14,'05'!I21*'05'!E21*24,""))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IF(TEXT(A22,"TTT")="Sa",(F22/100*Basis!$D$22+'05'!F22),
IF(TEXT(A22,"TTT")="So",(F22/100*Basis!$D$23+'05'!F22),)))</f>
        <v/>
      </c>
      <c r="H22" s="15" t="str">
        <f>IF(B22=Basis!$E$13,'05'!G22,
IF(B22=Basis!$E$16,'05'!G22,
IF(B22=Basis!$E$17,'05'!G22,F22)))</f>
        <v/>
      </c>
      <c r="I22" s="13" t="str">
        <f t="shared" si="0"/>
        <v/>
      </c>
      <c r="J22" s="31" t="str">
        <f>IF('05'!E22="","",
IF(B22=Basis!$E$13,'05'!I22*'05'!E22*24,
IF(B22=Basis!$E$16,'05'!I22*'05'!E22*24,
IF(B22=Basis!$E$17,'05'!I22*'05'!E22*24,
IF(B22=Basis!$E$19,Basis!$D$19,
IF(B22=Basis!$E$20,Basis!$D$20,""))))))</f>
        <v/>
      </c>
      <c r="K22" s="32" t="str">
        <f>IF('05'!E22="","",
IF(B22=Basis!$E$14,'05'!I22*'05'!E22*24,""))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IF(TEXT(A23,"TTT")="Sa",(F23/100*Basis!$D$22+'05'!F23),
IF(TEXT(A23,"TTT")="So",(F23/100*Basis!$D$23+'05'!F23),)))</f>
        <v/>
      </c>
      <c r="H23" s="15" t="str">
        <f>IF(B23=Basis!$E$13,'05'!G23,
IF(B23=Basis!$E$16,'05'!G23,
IF(B23=Basis!$E$17,'05'!G23,F23)))</f>
        <v/>
      </c>
      <c r="I23" s="13" t="str">
        <f t="shared" si="0"/>
        <v/>
      </c>
      <c r="J23" s="31" t="str">
        <f>IF('05'!E23="","",
IF(B23=Basis!$E$13,'05'!I23*'05'!E23*24,
IF(B23=Basis!$E$16,'05'!I23*'05'!E23*24,
IF(B23=Basis!$E$17,'05'!I23*'05'!E23*24,
IF(B23=Basis!$E$19,Basis!$D$19,
IF(B23=Basis!$E$20,Basis!$D$20,""))))))</f>
        <v/>
      </c>
      <c r="K23" s="32" t="str">
        <f>IF('05'!E23="","",
IF(B23=Basis!$E$14,'05'!I23*'05'!E23*24,""))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IF(TEXT(A24,"TTT")="Sa",(F24/100*Basis!$D$22+'05'!F24),
IF(TEXT(A24,"TTT")="So",(F24/100*Basis!$D$23+'05'!F24),)))</f>
        <v/>
      </c>
      <c r="H24" s="15" t="str">
        <f>IF(B24=Basis!$E$13,'05'!G24,
IF(B24=Basis!$E$16,'05'!G24,
IF(B24=Basis!$E$17,'05'!G24,F24)))</f>
        <v/>
      </c>
      <c r="I24" s="13" t="str">
        <f t="shared" si="0"/>
        <v/>
      </c>
      <c r="J24" s="31" t="str">
        <f>IF('05'!E24="","",
IF(B24=Basis!$E$13,'05'!I24*'05'!E24*24,
IF(B24=Basis!$E$16,'05'!I24*'05'!E24*24,
IF(B24=Basis!$E$17,'05'!I24*'05'!E24*24,
IF(B24=Basis!$E$19,Basis!$D$19,
IF(B24=Basis!$E$20,Basis!$D$20,""))))))</f>
        <v/>
      </c>
      <c r="K24" s="32" t="str">
        <f>IF('05'!E24="","",
IF(B24=Basis!$E$14,'05'!I24*'05'!E24*24,""))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IF(TEXT(A25,"TTT")="Sa",(F25/100*Basis!$D$22+'05'!F25),
IF(TEXT(A25,"TTT")="So",(F25/100*Basis!$D$23+'05'!F25),)))</f>
        <v/>
      </c>
      <c r="H25" s="15" t="str">
        <f>IF(B25=Basis!$E$13,'05'!G25,
IF(B25=Basis!$E$16,'05'!G25,
IF(B25=Basis!$E$17,'05'!G25,F25)))</f>
        <v/>
      </c>
      <c r="I25" s="13" t="str">
        <f t="shared" si="0"/>
        <v/>
      </c>
      <c r="J25" s="31" t="str">
        <f>IF('05'!E25="","",
IF(B25=Basis!$E$13,'05'!I25*'05'!E25*24,
IF(B25=Basis!$E$16,'05'!I25*'05'!E25*24,
IF(B25=Basis!$E$17,'05'!I25*'05'!E25*24,
IF(B25=Basis!$E$19,Basis!$D$19,
IF(B25=Basis!$E$20,Basis!$D$20,""))))))</f>
        <v/>
      </c>
      <c r="K25" s="32" t="str">
        <f>IF('05'!E25="","",
IF(B25=Basis!$E$14,'05'!I25*'05'!E25*24,""))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IF(TEXT(A26,"TTT")="Sa",(F26/100*Basis!$D$22+'05'!F26),
IF(TEXT(A26,"TTT")="So",(F26/100*Basis!$D$23+'05'!F26),)))</f>
        <v/>
      </c>
      <c r="H26" s="15" t="str">
        <f>IF(B26=Basis!$E$13,'05'!G26,
IF(B26=Basis!$E$16,'05'!G26,
IF(B26=Basis!$E$17,'05'!G26,F26)))</f>
        <v/>
      </c>
      <c r="I26" s="13" t="str">
        <f>IF(H26&gt;F26,H26,F26)</f>
        <v/>
      </c>
      <c r="J26" s="31" t="str">
        <f>IF('05'!E26="","",
IF(B26=Basis!$E$13,'05'!I26*'05'!E26*24,
IF(B26=Basis!$E$16,'05'!I26*'05'!E26*24,
IF(B26=Basis!$E$17,'05'!I26*'05'!E26*24,
IF(B26=Basis!$E$19,Basis!$D$19,
IF(B26=Basis!$E$20,Basis!$D$20,""))))))</f>
        <v/>
      </c>
      <c r="K26" s="32" t="str">
        <f>IF('05'!E26="","",
IF(B26=Basis!$E$14,'05'!I26*'05'!E26*24,""))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IF(TEXT(A27,"TTT")="Sa",(F27/100*Basis!$D$22+'05'!F27),
IF(TEXT(A27,"TTT")="So",(F27/100*Basis!$D$23+'05'!F27),)))</f>
        <v/>
      </c>
      <c r="H27" s="15" t="str">
        <f>IF(B27=Basis!$E$13,'05'!G27,
IF(B27=Basis!$E$16,'05'!G27,
IF(B27=Basis!$E$17,'05'!G27,F27)))</f>
        <v/>
      </c>
      <c r="I27" s="13" t="str">
        <f t="shared" ref="I27:I32" si="2">IF(H27&gt;F27,H27,F27)</f>
        <v/>
      </c>
      <c r="J27" s="31" t="str">
        <f>IF('05'!E27="","",
IF(B27=Basis!$E$13,'05'!I27*'05'!E27*24,
IF(B27=Basis!$E$16,'05'!I27*'05'!E27*24,
IF(B27=Basis!$E$17,'05'!I27*'05'!E27*24,
IF(B27=Basis!$E$19,Basis!$D$19,
IF(B27=Basis!$E$20,Basis!$D$20,""))))))</f>
        <v/>
      </c>
      <c r="K27" s="32" t="str">
        <f>IF('05'!E27="","",
IF(B27=Basis!$E$14,'05'!I27*'05'!E27*24,""))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IF(TEXT(A28,"TTT")="Sa",(F28/100*Basis!$D$22+'05'!F28),
IF(TEXT(A28,"TTT")="So",(F28/100*Basis!$D$23+'05'!F28),)))</f>
        <v/>
      </c>
      <c r="H28" s="15" t="str">
        <f>IF(B28=Basis!$E$13,'05'!G28,
IF(B28=Basis!$E$16,'05'!G28,
IF(B28=Basis!$E$17,'05'!G28,F28)))</f>
        <v/>
      </c>
      <c r="I28" s="13" t="str">
        <f t="shared" si="2"/>
        <v/>
      </c>
      <c r="J28" s="31" t="str">
        <f>IF('05'!E28="","",
IF(B28=Basis!$E$13,'05'!I28*'05'!E28*24,
IF(B28=Basis!$E$16,'05'!I28*'05'!E28*24,
IF(B28=Basis!$E$17,'05'!I28*'05'!E28*24,
IF(B28=Basis!$E$19,Basis!$D$19,
IF(B28=Basis!$E$20,Basis!$D$20,""))))))</f>
        <v/>
      </c>
      <c r="K28" s="32" t="str">
        <f>IF('05'!E28="","",
IF(B28=Basis!$E$14,'05'!I28*'05'!E28*24,""))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IF(TEXT(A29,"TTT")="Sa",(F29/100*Basis!$D$22+'05'!F29),
IF(TEXT(A29,"TTT")="So",(F29/100*Basis!$D$23+'05'!F29),)))</f>
        <v/>
      </c>
      <c r="H29" s="15" t="str">
        <f>IF(B29=Basis!$E$13,'05'!G29,
IF(B29=Basis!$E$16,'05'!G29,
IF(B29=Basis!$E$17,'05'!G29,F29)))</f>
        <v/>
      </c>
      <c r="I29" s="13" t="str">
        <f t="shared" si="2"/>
        <v/>
      </c>
      <c r="J29" s="31" t="str">
        <f>IF('05'!E29="","",
IF(B29=Basis!$E$13,'05'!I29*'05'!E29*24,
IF(B29=Basis!$E$16,'05'!I29*'05'!E29*24,
IF(B29=Basis!$E$17,'05'!I29*'05'!E29*24,
IF(B29=Basis!$E$19,Basis!$D$19,
IF(B29=Basis!$E$20,Basis!$D$20,""))))))</f>
        <v/>
      </c>
      <c r="K29" s="32" t="str">
        <f>IF('05'!E29="","",
IF(B29=Basis!$E$14,'05'!I29*'05'!E29*24,""))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IF(TEXT(A30,"TTT")="Sa",(F30/100*Basis!$D$22+'05'!F30),
IF(TEXT(A30,"TTT")="So",(F30/100*Basis!$D$23+'05'!F30),)))</f>
        <v/>
      </c>
      <c r="H30" s="15" t="str">
        <f>IF(B30=Basis!$E$13,'05'!G30,
IF(B30=Basis!$E$16,'05'!G30,
IF(B30=Basis!$E$17,'05'!G30,F30)))</f>
        <v/>
      </c>
      <c r="I30" s="13" t="str">
        <f t="shared" si="2"/>
        <v/>
      </c>
      <c r="J30" s="31" t="str">
        <f>IF('05'!E30="","",
IF(B30=Basis!$E$13,'05'!I30*'05'!E30*24,
IF(B30=Basis!$E$16,'05'!I30*'05'!E30*24,
IF(B30=Basis!$E$17,'05'!I30*'05'!E30*24,
IF(B30=Basis!$E$19,Basis!$D$19,
IF(B30=Basis!$E$20,Basis!$D$20,""))))))</f>
        <v/>
      </c>
      <c r="K30" s="32" t="str">
        <f>IF('05'!E30="","",
IF(B30=Basis!$E$14,'05'!I30*'05'!E30*24,""))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IF(TEXT(A31,"TTT")="Sa",(F31/100*Basis!$D$22+'05'!F31),
IF(TEXT(A31,"TTT")="So",(F31/100*Basis!$D$23+'05'!F31),)))</f>
        <v/>
      </c>
      <c r="H31" s="15" t="str">
        <f>IF(B31=Basis!$E$13,'05'!G31,
IF(B31=Basis!$E$16,'05'!G31,
IF(B31=Basis!$E$17,'05'!G31,F31)))</f>
        <v/>
      </c>
      <c r="I31" s="13" t="str">
        <f t="shared" si="2"/>
        <v/>
      </c>
      <c r="J31" s="31" t="str">
        <f>IF('05'!E31="","",
IF(B31=Basis!$E$13,'05'!I31*'05'!E31*24,
IF(B31=Basis!$E$16,'05'!I31*'05'!E31*24,
IF(B31=Basis!$E$17,'05'!I31*'05'!E31*24,
IF(B31=Basis!$E$19,Basis!$D$19,
IF(B31=Basis!$E$20,Basis!$D$20,""))))))</f>
        <v/>
      </c>
      <c r="K31" s="32" t="str">
        <f>IF('05'!E31="","",
IF(B31=Basis!$E$14,'05'!I31*'05'!E31*24,""))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IF(TEXT(A32,"TTT")="Sa",(F32/100*Basis!$D$22+'05'!F32),
IF(TEXT(A32,"TTT")="So",(F32/100*Basis!$D$23+'05'!F32),)))</f>
        <v/>
      </c>
      <c r="H32" s="15" t="str">
        <f>IF(B32=Basis!$E$13,'05'!G32,
IF(B32=Basis!$E$16,'05'!G32,
IF(B32=Basis!$E$17,'05'!G32,F32)))</f>
        <v/>
      </c>
      <c r="I32" s="13" t="str">
        <f t="shared" si="2"/>
        <v/>
      </c>
      <c r="J32" s="31" t="str">
        <f>IF('05'!E32="","",
IF(B32=Basis!$E$13,'05'!I32*'05'!E32*24,
IF(B32=Basis!$E$16,'05'!I32*'05'!E32*24,
IF(B32=Basis!$E$17,'05'!I32*'05'!E32*24,
IF(B32=Basis!$E$19,Basis!$D$19,
IF(B32=Basis!$E$20,Basis!$D$20,""))))))</f>
        <v/>
      </c>
      <c r="K32" s="32" t="str">
        <f>IF('05'!E32="","",
IF(B32=Basis!$E$14,'05'!I32*'05'!E32*24,""))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5" priority="2">
      <formula>WEEKDAY($A16,2)&gt;=6</formula>
    </cfRule>
  </conditionalFormatting>
  <conditionalFormatting sqref="H16:I32">
    <cfRule type="containsText" dxfId="14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1E5DB5-8205-4772-BDE3-182DC6948801}">
          <x14:formula1>
            <xm:f>Basis!$E$13:$E$20</xm:f>
          </x14:formula1>
          <xm:sqref>B16:B32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4D16-5319-44CA-A6B5-05379C81C880}">
  <sheetPr>
    <pageSetUpPr fitToPage="1"/>
  </sheetPr>
  <dimension ref="A1:M44"/>
  <sheetViews>
    <sheetView showZeros="0" view="pageLayout" topLeftCell="A7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Basis!A18</f>
        <v>Juni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IF(TEXT(A16,"TTT")="Sa",(F16/100*Basis!$D$22+'06'!F16),
IF(TEXT(A16,"TTT")="So",(F16/100*Basis!$D$23+'06'!F16),))</f>
        <v>#VALUE!</v>
      </c>
      <c r="H16" s="15" t="str">
        <f>IF(B16=Basis!$E$13,'06'!G16,
IF(B16=Basis!$E$16,'06'!G16,
IF(B16=Basis!$E$17,'06'!G16,F16)))</f>
        <v/>
      </c>
      <c r="I16" s="13" t="str">
        <f t="shared" ref="I16:I25" si="0">IF(H16&gt;F16,H16,F16)</f>
        <v/>
      </c>
      <c r="J16" s="31" t="str">
        <f>IF('06'!E16="","",
IF(B16=Basis!$E$13,'06'!I16*'06'!E16*24,
IF(B16=Basis!$E$16,'06'!I16*'06'!E16*24,
IF(B16=Basis!$E$17,'06'!I16*'06'!E16*24,
IF(B16=Basis!$E$19,Basis!$D$19,
IF(B16=Basis!$E$20,Basis!$D$20,""))))))</f>
        <v/>
      </c>
      <c r="K16" s="32" t="str">
        <f>IF('06'!E16="","",
IF(B16=Basis!$E$14,'06'!I16*'06'!E16*24,""))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IF(TEXT(A17,"TTT")="Sa",(F17/100*Basis!$D$22+'06'!F17),
IF(TEXT(A17,"TTT")="So",(F17/100*Basis!$D$23+'06'!F17),))</f>
        <v>#VALUE!</v>
      </c>
      <c r="H17" s="15" t="str">
        <f>IF(B17=Basis!$E$13,'06'!G17,
IF(B17=Basis!$E$16,'06'!G17,
IF(B17=Basis!$E$17,'06'!G17,F17)))</f>
        <v/>
      </c>
      <c r="I17" s="13" t="str">
        <f t="shared" si="0"/>
        <v/>
      </c>
      <c r="J17" s="31" t="str">
        <f>IF('06'!E17="","",
IF(B17=Basis!$E$13,'06'!I17*'06'!E17*24,
IF(B17=Basis!$E$16,'06'!I17*'06'!E17*24,
IF(B17=Basis!$E$17,'06'!I17*'06'!E17*24,
IF(B17=Basis!$E$19,Basis!$D$19,
IF(B17=Basis!$E$20,Basis!$D$20,""))))))</f>
        <v/>
      </c>
      <c r="K17" s="32" t="str">
        <f>IF('06'!E17="","",
IF(B17=Basis!$E$14,'06'!I17*'06'!E17*24,""))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IF(TEXT(A18,"TTT")="Sa",(F18/100*Basis!$D$22+'06'!F18),
IF(TEXT(A18,"TTT")="So",(F18/100*Basis!$D$23+'06'!F18),))</f>
        <v>#VALUE!</v>
      </c>
      <c r="H18" s="15" t="str">
        <f>IF(B18=Basis!$E$13,'06'!G18,
IF(B18=Basis!$E$16,'06'!G18,
IF(B18=Basis!$E$17,'06'!G18,F18)))</f>
        <v/>
      </c>
      <c r="I18" s="13" t="str">
        <f t="shared" si="0"/>
        <v/>
      </c>
      <c r="J18" s="31" t="str">
        <f>IF('06'!E18="","",
IF(B18=Basis!$E$13,'06'!I18*'06'!E18*24,
IF(B18=Basis!$E$16,'06'!I18*'06'!E18*24,
IF(B18=Basis!$E$17,'06'!I18*'06'!E18*24,
IF(B18=Basis!$E$19,Basis!$D$19,
IF(B18=Basis!$E$20,Basis!$D$20,""))))))</f>
        <v/>
      </c>
      <c r="K18" s="32" t="str">
        <f>IF('06'!E18="","",
IF(B18=Basis!$E$14,'06'!I18*'06'!E18*24,""))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IF(TEXT(A19,"TTT")="Sa",(F19/100*Basis!$D$22+'06'!F19),
IF(TEXT(A19,"TTT")="So",(F19/100*Basis!$D$23+'06'!F19),))</f>
        <v>#VALUE!</v>
      </c>
      <c r="H19" s="15" t="str">
        <f>IF(B19=Basis!$E$13,'06'!G19,
IF(B19=Basis!$E$16,'06'!G19,
IF(B19=Basis!$E$17,'06'!G19,F19)))</f>
        <v/>
      </c>
      <c r="I19" s="13" t="str">
        <f t="shared" si="0"/>
        <v/>
      </c>
      <c r="J19" s="31" t="str">
        <f>IF('06'!E19="","",
IF(B19=Basis!$E$13,'06'!I19*'06'!E19*24,
IF(B19=Basis!$E$16,'06'!I19*'06'!E19*24,
IF(B19=Basis!$E$17,'06'!I19*'06'!E19*24,
IF(B19=Basis!$E$19,Basis!$D$19,
IF(B19=Basis!$E$20,Basis!$D$20,""))))))</f>
        <v/>
      </c>
      <c r="K19" s="32" t="str">
        <f>IF('06'!E19="","",
IF(B19=Basis!$E$14,'06'!I19*'06'!E19*24,""))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IF(TEXT(A20,"TTT")="Sa",(F20/100*Basis!$D$22+'06'!F20),
IF(TEXT(A20,"TTT")="So",(F20/100*Basis!$D$23+'06'!F20),))</f>
        <v>#VALUE!</v>
      </c>
      <c r="H20" s="15" t="str">
        <f>IF(B20=Basis!$E$13,'06'!G20,
IF(B20=Basis!$E$16,'06'!G20,
IF(B20=Basis!$E$17,'06'!G20,F20)))</f>
        <v/>
      </c>
      <c r="I20" s="13" t="str">
        <f t="shared" si="0"/>
        <v/>
      </c>
      <c r="J20" s="31" t="str">
        <f>IF('06'!E20="","",
IF(B20=Basis!$E$13,'06'!I20*'06'!E20*24,
IF(B20=Basis!$E$16,'06'!I20*'06'!E20*24,
IF(B20=Basis!$E$17,'06'!I20*'06'!E20*24,
IF(B20=Basis!$E$19,Basis!$D$19,
IF(B20=Basis!$E$20,Basis!$D$20,""))))))</f>
        <v/>
      </c>
      <c r="K20" s="32" t="str">
        <f>IF('06'!E20="","",
IF(B20=Basis!$E$14,'06'!I20*'06'!E20*24,""))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IF(TEXT(A21,"TTT")="Sa",(F21/100*Basis!$D$22+'06'!F21),
IF(TEXT(A21,"TTT")="So",(F21/100*Basis!$D$23+'06'!F21),))</f>
        <v>#VALUE!</v>
      </c>
      <c r="H21" s="15" t="str">
        <f>IF(B21=Basis!$E$13,'06'!G21,
IF(B21=Basis!$E$16,'06'!G21,
IF(B21=Basis!$E$17,'06'!G21,F21)))</f>
        <v/>
      </c>
      <c r="I21" s="13" t="str">
        <f t="shared" si="0"/>
        <v/>
      </c>
      <c r="J21" s="31" t="str">
        <f>IF('06'!E21="","",
IF(B21=Basis!$E$13,'06'!I21*'06'!E21*24,
IF(B21=Basis!$E$16,'06'!I21*'06'!E21*24,
IF(B21=Basis!$E$17,'06'!I21*'06'!E21*24,
IF(B21=Basis!$E$19,Basis!$D$19,
IF(B21=Basis!$E$20,Basis!$D$20,""))))))</f>
        <v/>
      </c>
      <c r="K21" s="32" t="str">
        <f>IF('06'!E21="","",
IF(B21=Basis!$E$14,'06'!I21*'06'!E21*24,""))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IF(TEXT(A22,"TTT")="Sa",(F22/100*Basis!$D$22+'06'!F22),
IF(TEXT(A22,"TTT")="So",(F22/100*Basis!$D$23+'06'!F22),)))</f>
        <v/>
      </c>
      <c r="H22" s="15" t="str">
        <f>IF(B22=Basis!$E$13,'06'!G22,
IF(B22=Basis!$E$16,'06'!G22,
IF(B22=Basis!$E$17,'06'!G22,F22)))</f>
        <v/>
      </c>
      <c r="I22" s="13" t="str">
        <f t="shared" si="0"/>
        <v/>
      </c>
      <c r="J22" s="31" t="str">
        <f>IF('06'!E22="","",
IF(B22=Basis!$E$13,'06'!I22*'06'!E22*24,
IF(B22=Basis!$E$16,'06'!I22*'06'!E22*24,
IF(B22=Basis!$E$17,'06'!I22*'06'!E22*24,
IF(B22=Basis!$E$19,Basis!$D$19,
IF(B22=Basis!$E$20,Basis!$D$20,""))))))</f>
        <v/>
      </c>
      <c r="K22" s="32" t="str">
        <f>IF('06'!E22="","",
IF(B22=Basis!$E$14,'06'!I22*'06'!E22*24,""))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IF(TEXT(A23,"TTT")="Sa",(F23/100*Basis!$D$22+'06'!F23),
IF(TEXT(A23,"TTT")="So",(F23/100*Basis!$D$23+'06'!F23),)))</f>
        <v/>
      </c>
      <c r="H23" s="15" t="str">
        <f>IF(B23=Basis!$E$13,'06'!G23,
IF(B23=Basis!$E$16,'06'!G23,
IF(B23=Basis!$E$17,'06'!G23,F23)))</f>
        <v/>
      </c>
      <c r="I23" s="13" t="str">
        <f t="shared" si="0"/>
        <v/>
      </c>
      <c r="J23" s="31" t="str">
        <f>IF('06'!E23="","",
IF(B23=Basis!$E$13,'06'!I23*'06'!E23*24,
IF(B23=Basis!$E$16,'06'!I23*'06'!E23*24,
IF(B23=Basis!$E$17,'06'!I23*'06'!E23*24,
IF(B23=Basis!$E$19,Basis!$D$19,
IF(B23=Basis!$E$20,Basis!$D$20,""))))))</f>
        <v/>
      </c>
      <c r="K23" s="32" t="str">
        <f>IF('06'!E23="","",
IF(B23=Basis!$E$14,'06'!I23*'06'!E23*24,""))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IF(TEXT(A24,"TTT")="Sa",(F24/100*Basis!$D$22+'06'!F24),
IF(TEXT(A24,"TTT")="So",(F24/100*Basis!$D$23+'06'!F24),)))</f>
        <v/>
      </c>
      <c r="H24" s="15" t="str">
        <f>IF(B24=Basis!$E$13,'06'!G24,
IF(B24=Basis!$E$16,'06'!G24,
IF(B24=Basis!$E$17,'06'!G24,F24)))</f>
        <v/>
      </c>
      <c r="I24" s="13" t="str">
        <f t="shared" si="0"/>
        <v/>
      </c>
      <c r="J24" s="31" t="str">
        <f>IF('06'!E24="","",
IF(B24=Basis!$E$13,'06'!I24*'06'!E24*24,
IF(B24=Basis!$E$16,'06'!I24*'06'!E24*24,
IF(B24=Basis!$E$17,'06'!I24*'06'!E24*24,
IF(B24=Basis!$E$19,Basis!$D$19,
IF(B24=Basis!$E$20,Basis!$D$20,""))))))</f>
        <v/>
      </c>
      <c r="K24" s="32" t="str">
        <f>IF('06'!E24="","",
IF(B24=Basis!$E$14,'06'!I24*'06'!E24*24,""))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IF(TEXT(A25,"TTT")="Sa",(F25/100*Basis!$D$22+'06'!F25),
IF(TEXT(A25,"TTT")="So",(F25/100*Basis!$D$23+'06'!F25),)))</f>
        <v/>
      </c>
      <c r="H25" s="15" t="str">
        <f>IF(B25=Basis!$E$13,'06'!G25,
IF(B25=Basis!$E$16,'06'!G25,
IF(B25=Basis!$E$17,'06'!G25,F25)))</f>
        <v/>
      </c>
      <c r="I25" s="13" t="str">
        <f t="shared" si="0"/>
        <v/>
      </c>
      <c r="J25" s="31" t="str">
        <f>IF('06'!E25="","",
IF(B25=Basis!$E$13,'06'!I25*'06'!E25*24,
IF(B25=Basis!$E$16,'06'!I25*'06'!E25*24,
IF(B25=Basis!$E$17,'06'!I25*'06'!E25*24,
IF(B25=Basis!$E$19,Basis!$D$19,
IF(B25=Basis!$E$20,Basis!$D$20,""))))))</f>
        <v/>
      </c>
      <c r="K25" s="32" t="str">
        <f>IF('06'!E25="","",
IF(B25=Basis!$E$14,'06'!I25*'06'!E25*24,""))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IF(TEXT(A26,"TTT")="Sa",(F26/100*Basis!$D$22+'06'!F26),
IF(TEXT(A26,"TTT")="So",(F26/100*Basis!$D$23+'06'!F26),)))</f>
        <v/>
      </c>
      <c r="H26" s="15" t="str">
        <f>IF(B26=Basis!$E$13,'06'!G26,
IF(B26=Basis!$E$16,'06'!G26,
IF(B26=Basis!$E$17,'06'!G26,F26)))</f>
        <v/>
      </c>
      <c r="I26" s="13" t="str">
        <f>IF(H26&gt;F26,H26,F26)</f>
        <v/>
      </c>
      <c r="J26" s="31" t="str">
        <f>IF('06'!E26="","",
IF(B26=Basis!$E$13,'06'!I26*'06'!E26*24,
IF(B26=Basis!$E$16,'06'!I26*'06'!E26*24,
IF(B26=Basis!$E$17,'06'!I26*'06'!E26*24,
IF(B26=Basis!$E$19,Basis!$D$19,
IF(B26=Basis!$E$20,Basis!$D$20,""))))))</f>
        <v/>
      </c>
      <c r="K26" s="32" t="str">
        <f>IF('06'!E26="","",
IF(B26=Basis!$E$14,'06'!I26*'06'!E26*24,""))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IF(TEXT(A27,"TTT")="Sa",(F27/100*Basis!$D$22+'06'!F27),
IF(TEXT(A27,"TTT")="So",(F27/100*Basis!$D$23+'06'!F27),)))</f>
        <v/>
      </c>
      <c r="H27" s="15" t="str">
        <f>IF(B27=Basis!$E$13,'06'!G27,
IF(B27=Basis!$E$16,'06'!G27,
IF(B27=Basis!$E$17,'06'!G27,F27)))</f>
        <v/>
      </c>
      <c r="I27" s="13" t="str">
        <f t="shared" ref="I27:I32" si="2">IF(H27&gt;F27,H27,F27)</f>
        <v/>
      </c>
      <c r="J27" s="31" t="str">
        <f>IF('06'!E27="","",
IF(B27=Basis!$E$13,'06'!I27*'06'!E27*24,
IF(B27=Basis!$E$16,'06'!I27*'06'!E27*24,
IF(B27=Basis!$E$17,'06'!I27*'06'!E27*24,
IF(B27=Basis!$E$19,Basis!$D$19,
IF(B27=Basis!$E$20,Basis!$D$20,""))))))</f>
        <v/>
      </c>
      <c r="K27" s="32" t="str">
        <f>IF('06'!E27="","",
IF(B27=Basis!$E$14,'06'!I27*'06'!E27*24,""))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IF(TEXT(A28,"TTT")="Sa",(F28/100*Basis!$D$22+'06'!F28),
IF(TEXT(A28,"TTT")="So",(F28/100*Basis!$D$23+'06'!F28),)))</f>
        <v/>
      </c>
      <c r="H28" s="15" t="str">
        <f>IF(B28=Basis!$E$13,'06'!G28,
IF(B28=Basis!$E$16,'06'!G28,
IF(B28=Basis!$E$17,'06'!G28,F28)))</f>
        <v/>
      </c>
      <c r="I28" s="13" t="str">
        <f t="shared" si="2"/>
        <v/>
      </c>
      <c r="J28" s="31" t="str">
        <f>IF('06'!E28="","",
IF(B28=Basis!$E$13,'06'!I28*'06'!E28*24,
IF(B28=Basis!$E$16,'06'!I28*'06'!E28*24,
IF(B28=Basis!$E$17,'06'!I28*'06'!E28*24,
IF(B28=Basis!$E$19,Basis!$D$19,
IF(B28=Basis!$E$20,Basis!$D$20,""))))))</f>
        <v/>
      </c>
      <c r="K28" s="32" t="str">
        <f>IF('06'!E28="","",
IF(B28=Basis!$E$14,'06'!I28*'06'!E28*24,""))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IF(TEXT(A29,"TTT")="Sa",(F29/100*Basis!$D$22+'06'!F29),
IF(TEXT(A29,"TTT")="So",(F29/100*Basis!$D$23+'06'!F29),)))</f>
        <v/>
      </c>
      <c r="H29" s="15" t="str">
        <f>IF(B29=Basis!$E$13,'06'!G29,
IF(B29=Basis!$E$16,'06'!G29,
IF(B29=Basis!$E$17,'06'!G29,F29)))</f>
        <v/>
      </c>
      <c r="I29" s="13" t="str">
        <f t="shared" si="2"/>
        <v/>
      </c>
      <c r="J29" s="31" t="str">
        <f>IF('06'!E29="","",
IF(B29=Basis!$E$13,'06'!I29*'06'!E29*24,
IF(B29=Basis!$E$16,'06'!I29*'06'!E29*24,
IF(B29=Basis!$E$17,'06'!I29*'06'!E29*24,
IF(B29=Basis!$E$19,Basis!$D$19,
IF(B29=Basis!$E$20,Basis!$D$20,""))))))</f>
        <v/>
      </c>
      <c r="K29" s="32" t="str">
        <f>IF('06'!E29="","",
IF(B29=Basis!$E$14,'06'!I29*'06'!E29*24,""))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IF(TEXT(A30,"TTT")="Sa",(F30/100*Basis!$D$22+'06'!F30),
IF(TEXT(A30,"TTT")="So",(F30/100*Basis!$D$23+'06'!F30),)))</f>
        <v/>
      </c>
      <c r="H30" s="15" t="str">
        <f>IF(B30=Basis!$E$13,'06'!G30,
IF(B30=Basis!$E$16,'06'!G30,
IF(B30=Basis!$E$17,'06'!G30,F30)))</f>
        <v/>
      </c>
      <c r="I30" s="13" t="str">
        <f t="shared" si="2"/>
        <v/>
      </c>
      <c r="J30" s="31" t="str">
        <f>IF('06'!E30="","",
IF(B30=Basis!$E$13,'06'!I30*'06'!E30*24,
IF(B30=Basis!$E$16,'06'!I30*'06'!E30*24,
IF(B30=Basis!$E$17,'06'!I30*'06'!E30*24,
IF(B30=Basis!$E$19,Basis!$D$19,
IF(B30=Basis!$E$20,Basis!$D$20,""))))))</f>
        <v/>
      </c>
      <c r="K30" s="32" t="str">
        <f>IF('06'!E30="","",
IF(B30=Basis!$E$14,'06'!I30*'06'!E30*24,""))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IF(TEXT(A31,"TTT")="Sa",(F31/100*Basis!$D$22+'06'!F31),
IF(TEXT(A31,"TTT")="So",(F31/100*Basis!$D$23+'06'!F31),)))</f>
        <v/>
      </c>
      <c r="H31" s="15" t="str">
        <f>IF(B31=Basis!$E$13,'06'!G31,
IF(B31=Basis!$E$16,'06'!G31,
IF(B31=Basis!$E$17,'06'!G31,F31)))</f>
        <v/>
      </c>
      <c r="I31" s="13" t="str">
        <f t="shared" si="2"/>
        <v/>
      </c>
      <c r="J31" s="31" t="str">
        <f>IF('06'!E31="","",
IF(B31=Basis!$E$13,'06'!I31*'06'!E31*24,
IF(B31=Basis!$E$16,'06'!I31*'06'!E31*24,
IF(B31=Basis!$E$17,'06'!I31*'06'!E31*24,
IF(B31=Basis!$E$19,Basis!$D$19,
IF(B31=Basis!$E$20,Basis!$D$20,""))))))</f>
        <v/>
      </c>
      <c r="K31" s="32" t="str">
        <f>IF('06'!E31="","",
IF(B31=Basis!$E$14,'06'!I31*'06'!E31*24,""))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IF(TEXT(A32,"TTT")="Sa",(F32/100*Basis!$D$22+'06'!F32),
IF(TEXT(A32,"TTT")="So",(F32/100*Basis!$D$23+'06'!F32),)))</f>
        <v/>
      </c>
      <c r="H32" s="15" t="str">
        <f>IF(B32=Basis!$E$13,'06'!G32,
IF(B32=Basis!$E$16,'06'!G32,
IF(B32=Basis!$E$17,'06'!G32,F32)))</f>
        <v/>
      </c>
      <c r="I32" s="13" t="str">
        <f t="shared" si="2"/>
        <v/>
      </c>
      <c r="J32" s="31" t="str">
        <f>IF('06'!E32="","",
IF(B32=Basis!$E$13,'06'!I32*'06'!E32*24,
IF(B32=Basis!$E$16,'06'!I32*'06'!E32*24,
IF(B32=Basis!$E$17,'06'!I32*'06'!E32*24,
IF(B32=Basis!$E$19,Basis!$D$19,
IF(B32=Basis!$E$20,Basis!$D$20,""))))))</f>
        <v/>
      </c>
      <c r="K32" s="32" t="str">
        <f>IF('06'!E32="","",
IF(B32=Basis!$E$14,'06'!I32*'06'!E32*24,""))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3" priority="2">
      <formula>WEEKDAY($A16,2)&gt;=6</formula>
    </cfRule>
  </conditionalFormatting>
  <conditionalFormatting sqref="H16:I32">
    <cfRule type="containsText" dxfId="12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C6FBD8-89DF-4FD3-9B6E-3CF33ACD7100}">
          <x14:formula1>
            <xm:f>Basis!$E$13:$E$20</xm:f>
          </x14:formula1>
          <xm:sqref>B16:B32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9DC7-1D06-43A0-88DE-190AC9BD0EB6}">
  <sheetPr>
    <pageSetUpPr fitToPage="1"/>
  </sheetPr>
  <dimension ref="A1:M44"/>
  <sheetViews>
    <sheetView showZeros="0" view="pageLayout" topLeftCell="A11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Basis!A19</f>
        <v>Juli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IF(TEXT(A16,"TTT")="Sa",(F16/100*Basis!$D$22+'07'!F16),
IF(TEXT(A16,"TTT")="So",(F16/100*Basis!$D$23+'07'!F16),))</f>
        <v>#VALUE!</v>
      </c>
      <c r="H16" s="15" t="str">
        <f>IF(B16=Basis!$E$13,'07'!G16,
IF(B16=Basis!$E$16,'07'!G16,
IF(B16=Basis!$E$17,'07'!G16,F16)))</f>
        <v/>
      </c>
      <c r="I16" s="13" t="str">
        <f t="shared" ref="I16:I25" si="0">IF(H16&gt;F16,H16,F16)</f>
        <v/>
      </c>
      <c r="J16" s="31" t="str">
        <f>IF('07'!E16="","",
IF(B16=Basis!$E$13,'07'!I16*'07'!E16*24,
IF(B16=Basis!$E$16,'07'!I16*'07'!E16*24,
IF(B16=Basis!$E$17,'07'!I16*'07'!E16*24,
IF(B16=Basis!$E$19,Basis!$D$19,
IF(B16=Basis!$E$20,Basis!$D$20,""))))))</f>
        <v/>
      </c>
      <c r="K16" s="32" t="str">
        <f>IF('07'!E16="","",
IF(B16=Basis!$E$14,'07'!I16*'07'!E16*24,""))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IF(TEXT(A17,"TTT")="Sa",(F17/100*Basis!$D$22+'07'!F17),
IF(TEXT(A17,"TTT")="So",(F17/100*Basis!$D$23+'07'!F17),))</f>
        <v>#VALUE!</v>
      </c>
      <c r="H17" s="15" t="str">
        <f>IF(B17=Basis!$E$13,'07'!G17,
IF(B17=Basis!$E$16,'07'!G17,
IF(B17=Basis!$E$17,'07'!G17,F17)))</f>
        <v/>
      </c>
      <c r="I17" s="13" t="str">
        <f t="shared" si="0"/>
        <v/>
      </c>
      <c r="J17" s="31" t="str">
        <f>IF('07'!E17="","",
IF(B17=Basis!$E$13,'07'!I17*'07'!E17*24,
IF(B17=Basis!$E$16,'07'!I17*'07'!E17*24,
IF(B17=Basis!$E$17,'07'!I17*'07'!E17*24,
IF(B17=Basis!$E$19,Basis!$D$19,
IF(B17=Basis!$E$20,Basis!$D$20,""))))))</f>
        <v/>
      </c>
      <c r="K17" s="32" t="str">
        <f>IF('07'!E17="","",
IF(B17=Basis!$E$14,'07'!I17*'07'!E17*24,""))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IF(TEXT(A18,"TTT")="Sa",(F18/100*Basis!$D$22+'07'!F18),
IF(TEXT(A18,"TTT")="So",(F18/100*Basis!$D$23+'07'!F18),))</f>
        <v>#VALUE!</v>
      </c>
      <c r="H18" s="15" t="str">
        <f>IF(B18=Basis!$E$13,'07'!G18,
IF(B18=Basis!$E$16,'07'!G18,
IF(B18=Basis!$E$17,'07'!G18,F18)))</f>
        <v/>
      </c>
      <c r="I18" s="13" t="str">
        <f t="shared" si="0"/>
        <v/>
      </c>
      <c r="J18" s="31" t="str">
        <f>IF('07'!E18="","",
IF(B18=Basis!$E$13,'07'!I18*'07'!E18*24,
IF(B18=Basis!$E$16,'07'!I18*'07'!E18*24,
IF(B18=Basis!$E$17,'07'!I18*'07'!E18*24,
IF(B18=Basis!$E$19,Basis!$D$19,
IF(B18=Basis!$E$20,Basis!$D$20,""))))))</f>
        <v/>
      </c>
      <c r="K18" s="32" t="str">
        <f>IF('07'!E18="","",
IF(B18=Basis!$E$14,'07'!I18*'07'!E18*24,""))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IF(TEXT(A19,"TTT")="Sa",(F19/100*Basis!$D$22+'07'!F19),
IF(TEXT(A19,"TTT")="So",(F19/100*Basis!$D$23+'07'!F19),))</f>
        <v>#VALUE!</v>
      </c>
      <c r="H19" s="15" t="str">
        <f>IF(B19=Basis!$E$13,'07'!G19,
IF(B19=Basis!$E$16,'07'!G19,
IF(B19=Basis!$E$17,'07'!G19,F19)))</f>
        <v/>
      </c>
      <c r="I19" s="13" t="str">
        <f t="shared" si="0"/>
        <v/>
      </c>
      <c r="J19" s="31" t="str">
        <f>IF('07'!E19="","",
IF(B19=Basis!$E$13,'07'!I19*'07'!E19*24,
IF(B19=Basis!$E$16,'07'!I19*'07'!E19*24,
IF(B19=Basis!$E$17,'07'!I19*'07'!E19*24,
IF(B19=Basis!$E$19,Basis!$D$19,
IF(B19=Basis!$E$20,Basis!$D$20,""))))))</f>
        <v/>
      </c>
      <c r="K19" s="32" t="str">
        <f>IF('07'!E19="","",
IF(B19=Basis!$E$14,'07'!I19*'07'!E19*24,""))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IF(TEXT(A20,"TTT")="Sa",(F20/100*Basis!$D$22+'07'!F20),
IF(TEXT(A20,"TTT")="So",(F20/100*Basis!$D$23+'07'!F20),))</f>
        <v>#VALUE!</v>
      </c>
      <c r="H20" s="15" t="str">
        <f>IF(B20=Basis!$E$13,'07'!G20,
IF(B20=Basis!$E$16,'07'!G20,
IF(B20=Basis!$E$17,'07'!G20,F20)))</f>
        <v/>
      </c>
      <c r="I20" s="13" t="str">
        <f t="shared" si="0"/>
        <v/>
      </c>
      <c r="J20" s="31" t="str">
        <f>IF('07'!E20="","",
IF(B20=Basis!$E$13,'07'!I20*'07'!E20*24,
IF(B20=Basis!$E$16,'07'!I20*'07'!E20*24,
IF(B20=Basis!$E$17,'07'!I20*'07'!E20*24,
IF(B20=Basis!$E$19,Basis!$D$19,
IF(B20=Basis!$E$20,Basis!$D$20,""))))))</f>
        <v/>
      </c>
      <c r="K20" s="32" t="str">
        <f>IF('07'!E20="","",
IF(B20=Basis!$E$14,'07'!I20*'07'!E20*24,""))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IF(TEXT(A21,"TTT")="Sa",(F21/100*Basis!$D$22+'07'!F21),
IF(TEXT(A21,"TTT")="So",(F21/100*Basis!$D$23+'07'!F21),))</f>
        <v>#VALUE!</v>
      </c>
      <c r="H21" s="15" t="str">
        <f>IF(B21=Basis!$E$13,'07'!G21,
IF(B21=Basis!$E$16,'07'!G21,
IF(B21=Basis!$E$17,'07'!G21,F21)))</f>
        <v/>
      </c>
      <c r="I21" s="13" t="str">
        <f t="shared" si="0"/>
        <v/>
      </c>
      <c r="J21" s="31" t="str">
        <f>IF('07'!E21="","",
IF(B21=Basis!$E$13,'07'!I21*'07'!E21*24,
IF(B21=Basis!$E$16,'07'!I21*'07'!E21*24,
IF(B21=Basis!$E$17,'07'!I21*'07'!E21*24,
IF(B21=Basis!$E$19,Basis!$D$19,
IF(B21=Basis!$E$20,Basis!$D$20,""))))))</f>
        <v/>
      </c>
      <c r="K21" s="32" t="str">
        <f>IF('07'!E21="","",
IF(B21=Basis!$E$14,'07'!I21*'07'!E21*24,""))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IF(TEXT(A22,"TTT")="Sa",(F22/100*Basis!$D$22+'07'!F22),
IF(TEXT(A22,"TTT")="So",(F22/100*Basis!$D$23+'07'!F22),)))</f>
        <v/>
      </c>
      <c r="H22" s="15" t="str">
        <f>IF(B22=Basis!$E$13,'07'!G22,
IF(B22=Basis!$E$16,'07'!G22,
IF(B22=Basis!$E$17,'07'!G22,F22)))</f>
        <v/>
      </c>
      <c r="I22" s="13" t="str">
        <f t="shared" si="0"/>
        <v/>
      </c>
      <c r="J22" s="31" t="str">
        <f>IF('07'!E22="","",
IF(B22=Basis!$E$13,'07'!I22*'07'!E22*24,
IF(B22=Basis!$E$16,'07'!I22*'07'!E22*24,
IF(B22=Basis!$E$17,'07'!I22*'07'!E22*24,
IF(B22=Basis!$E$19,Basis!$D$19,
IF(B22=Basis!$E$20,Basis!$D$20,""))))))</f>
        <v/>
      </c>
      <c r="K22" s="32" t="str">
        <f>IF('07'!E22="","",
IF(B22=Basis!$E$14,'07'!I22*'07'!E22*24,""))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IF(TEXT(A23,"TTT")="Sa",(F23/100*Basis!$D$22+'07'!F23),
IF(TEXT(A23,"TTT")="So",(F23/100*Basis!$D$23+'07'!F23),)))</f>
        <v/>
      </c>
      <c r="H23" s="15" t="str">
        <f>IF(B23=Basis!$E$13,'07'!G23,
IF(B23=Basis!$E$16,'07'!G23,
IF(B23=Basis!$E$17,'07'!G23,F23)))</f>
        <v/>
      </c>
      <c r="I23" s="13" t="str">
        <f t="shared" si="0"/>
        <v/>
      </c>
      <c r="J23" s="31" t="str">
        <f>IF('07'!E23="","",
IF(B23=Basis!$E$13,'07'!I23*'07'!E23*24,
IF(B23=Basis!$E$16,'07'!I23*'07'!E23*24,
IF(B23=Basis!$E$17,'07'!I23*'07'!E23*24,
IF(B23=Basis!$E$19,Basis!$D$19,
IF(B23=Basis!$E$20,Basis!$D$20,""))))))</f>
        <v/>
      </c>
      <c r="K23" s="32" t="str">
        <f>IF('07'!E23="","",
IF(B23=Basis!$E$14,'07'!I23*'07'!E23*24,""))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IF(TEXT(A24,"TTT")="Sa",(F24/100*Basis!$D$22+'07'!F24),
IF(TEXT(A24,"TTT")="So",(F24/100*Basis!$D$23+'07'!F24),)))</f>
        <v/>
      </c>
      <c r="H24" s="15" t="str">
        <f>IF(B24=Basis!$E$13,'07'!G24,
IF(B24=Basis!$E$16,'07'!G24,
IF(B24=Basis!$E$17,'07'!G24,F24)))</f>
        <v/>
      </c>
      <c r="I24" s="13" t="str">
        <f t="shared" si="0"/>
        <v/>
      </c>
      <c r="J24" s="31" t="str">
        <f>IF('07'!E24="","",
IF(B24=Basis!$E$13,'07'!I24*'07'!E24*24,
IF(B24=Basis!$E$16,'07'!I24*'07'!E24*24,
IF(B24=Basis!$E$17,'07'!I24*'07'!E24*24,
IF(B24=Basis!$E$19,Basis!$D$19,
IF(B24=Basis!$E$20,Basis!$D$20,""))))))</f>
        <v/>
      </c>
      <c r="K24" s="32" t="str">
        <f>IF('07'!E24="","",
IF(B24=Basis!$E$14,'07'!I24*'07'!E24*24,""))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IF(TEXT(A25,"TTT")="Sa",(F25/100*Basis!$D$22+'07'!F25),
IF(TEXT(A25,"TTT")="So",(F25/100*Basis!$D$23+'07'!F25),)))</f>
        <v/>
      </c>
      <c r="H25" s="15" t="str">
        <f>IF(B25=Basis!$E$13,'07'!G25,
IF(B25=Basis!$E$16,'07'!G25,
IF(B25=Basis!$E$17,'07'!G25,F25)))</f>
        <v/>
      </c>
      <c r="I25" s="13" t="str">
        <f t="shared" si="0"/>
        <v/>
      </c>
      <c r="J25" s="31" t="str">
        <f>IF('07'!E25="","",
IF(B25=Basis!$E$13,'07'!I25*'07'!E25*24,
IF(B25=Basis!$E$16,'07'!I25*'07'!E25*24,
IF(B25=Basis!$E$17,'07'!I25*'07'!E25*24,
IF(B25=Basis!$E$19,Basis!$D$19,
IF(B25=Basis!$E$20,Basis!$D$20,""))))))</f>
        <v/>
      </c>
      <c r="K25" s="32" t="str">
        <f>IF('07'!E25="","",
IF(B25=Basis!$E$14,'07'!I25*'07'!E25*24,""))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IF(TEXT(A26,"TTT")="Sa",(F26/100*Basis!$D$22+'07'!F26),
IF(TEXT(A26,"TTT")="So",(F26/100*Basis!$D$23+'07'!F26),)))</f>
        <v/>
      </c>
      <c r="H26" s="15" t="str">
        <f>IF(B26=Basis!$E$13,'07'!G26,
IF(B26=Basis!$E$16,'07'!G26,
IF(B26=Basis!$E$17,'07'!G26,F26)))</f>
        <v/>
      </c>
      <c r="I26" s="13" t="str">
        <f>IF(H26&gt;F26,H26,F26)</f>
        <v/>
      </c>
      <c r="J26" s="31" t="str">
        <f>IF('07'!E26="","",
IF(B26=Basis!$E$13,'07'!I26*'07'!E26*24,
IF(B26=Basis!$E$16,'07'!I26*'07'!E26*24,
IF(B26=Basis!$E$17,'07'!I26*'07'!E26*24,
IF(B26=Basis!$E$19,Basis!$D$19,
IF(B26=Basis!$E$20,Basis!$D$20,""))))))</f>
        <v/>
      </c>
      <c r="K26" s="32" t="str">
        <f>IF('07'!E26="","",
IF(B26=Basis!$E$14,'07'!I26*'07'!E26*24,""))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IF(TEXT(A27,"TTT")="Sa",(F27/100*Basis!$D$22+'07'!F27),
IF(TEXT(A27,"TTT")="So",(F27/100*Basis!$D$23+'07'!F27),)))</f>
        <v/>
      </c>
      <c r="H27" s="15" t="str">
        <f>IF(B27=Basis!$E$13,'07'!G27,
IF(B27=Basis!$E$16,'07'!G27,
IF(B27=Basis!$E$17,'07'!G27,F27)))</f>
        <v/>
      </c>
      <c r="I27" s="13" t="str">
        <f t="shared" ref="I27:I32" si="2">IF(H27&gt;F27,H27,F27)</f>
        <v/>
      </c>
      <c r="J27" s="31" t="str">
        <f>IF('07'!E27="","",
IF(B27=Basis!$E$13,'07'!I27*'07'!E27*24,
IF(B27=Basis!$E$16,'07'!I27*'07'!E27*24,
IF(B27=Basis!$E$17,'07'!I27*'07'!E27*24,
IF(B27=Basis!$E$19,Basis!$D$19,
IF(B27=Basis!$E$20,Basis!$D$20,""))))))</f>
        <v/>
      </c>
      <c r="K27" s="32" t="str">
        <f>IF('07'!E27="","",
IF(B27=Basis!$E$14,'07'!I27*'07'!E27*24,""))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IF(TEXT(A28,"TTT")="Sa",(F28/100*Basis!$D$22+'07'!F28),
IF(TEXT(A28,"TTT")="So",(F28/100*Basis!$D$23+'07'!F28),)))</f>
        <v/>
      </c>
      <c r="H28" s="15" t="str">
        <f>IF(B28=Basis!$E$13,'07'!G28,
IF(B28=Basis!$E$16,'07'!G28,
IF(B28=Basis!$E$17,'07'!G28,F28)))</f>
        <v/>
      </c>
      <c r="I28" s="13" t="str">
        <f t="shared" si="2"/>
        <v/>
      </c>
      <c r="J28" s="31" t="str">
        <f>IF('07'!E28="","",
IF(B28=Basis!$E$13,'07'!I28*'07'!E28*24,
IF(B28=Basis!$E$16,'07'!I28*'07'!E28*24,
IF(B28=Basis!$E$17,'07'!I28*'07'!E28*24,
IF(B28=Basis!$E$19,Basis!$D$19,
IF(B28=Basis!$E$20,Basis!$D$20,""))))))</f>
        <v/>
      </c>
      <c r="K28" s="32" t="str">
        <f>IF('07'!E28="","",
IF(B28=Basis!$E$14,'07'!I28*'07'!E28*24,""))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IF(TEXT(A29,"TTT")="Sa",(F29/100*Basis!$D$22+'07'!F29),
IF(TEXT(A29,"TTT")="So",(F29/100*Basis!$D$23+'07'!F29),)))</f>
        <v/>
      </c>
      <c r="H29" s="15" t="str">
        <f>IF(B29=Basis!$E$13,'07'!G29,
IF(B29=Basis!$E$16,'07'!G29,
IF(B29=Basis!$E$17,'07'!G29,F29)))</f>
        <v/>
      </c>
      <c r="I29" s="13" t="str">
        <f t="shared" si="2"/>
        <v/>
      </c>
      <c r="J29" s="31" t="str">
        <f>IF('07'!E29="","",
IF(B29=Basis!$E$13,'07'!I29*'07'!E29*24,
IF(B29=Basis!$E$16,'07'!I29*'07'!E29*24,
IF(B29=Basis!$E$17,'07'!I29*'07'!E29*24,
IF(B29=Basis!$E$19,Basis!$D$19,
IF(B29=Basis!$E$20,Basis!$D$20,""))))))</f>
        <v/>
      </c>
      <c r="K29" s="32" t="str">
        <f>IF('07'!E29="","",
IF(B29=Basis!$E$14,'07'!I29*'07'!E29*24,""))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IF(TEXT(A30,"TTT")="Sa",(F30/100*Basis!$D$22+'07'!F30),
IF(TEXT(A30,"TTT")="So",(F30/100*Basis!$D$23+'07'!F30),)))</f>
        <v/>
      </c>
      <c r="H30" s="15" t="str">
        <f>IF(B30=Basis!$E$13,'07'!G30,
IF(B30=Basis!$E$16,'07'!G30,
IF(B30=Basis!$E$17,'07'!G30,F30)))</f>
        <v/>
      </c>
      <c r="I30" s="13" t="str">
        <f t="shared" si="2"/>
        <v/>
      </c>
      <c r="J30" s="31" t="str">
        <f>IF('07'!E30="","",
IF(B30=Basis!$E$13,'07'!I30*'07'!E30*24,
IF(B30=Basis!$E$16,'07'!I30*'07'!E30*24,
IF(B30=Basis!$E$17,'07'!I30*'07'!E30*24,
IF(B30=Basis!$E$19,Basis!$D$19,
IF(B30=Basis!$E$20,Basis!$D$20,""))))))</f>
        <v/>
      </c>
      <c r="K30" s="32" t="str">
        <f>IF('07'!E30="","",
IF(B30=Basis!$E$14,'07'!I30*'07'!E30*24,""))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IF(TEXT(A31,"TTT")="Sa",(F31/100*Basis!$D$22+'07'!F31),
IF(TEXT(A31,"TTT")="So",(F31/100*Basis!$D$23+'07'!F31),)))</f>
        <v/>
      </c>
      <c r="H31" s="15" t="str">
        <f>IF(B31=Basis!$E$13,'07'!G31,
IF(B31=Basis!$E$16,'07'!G31,
IF(B31=Basis!$E$17,'07'!G31,F31)))</f>
        <v/>
      </c>
      <c r="I31" s="13" t="str">
        <f t="shared" si="2"/>
        <v/>
      </c>
      <c r="J31" s="31" t="str">
        <f>IF('07'!E31="","",
IF(B31=Basis!$E$13,'07'!I31*'07'!E31*24,
IF(B31=Basis!$E$16,'07'!I31*'07'!E31*24,
IF(B31=Basis!$E$17,'07'!I31*'07'!E31*24,
IF(B31=Basis!$E$19,Basis!$D$19,
IF(B31=Basis!$E$20,Basis!$D$20,""))))))</f>
        <v/>
      </c>
      <c r="K31" s="32" t="str">
        <f>IF('07'!E31="","",
IF(B31=Basis!$E$14,'07'!I31*'07'!E31*24,""))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IF(TEXT(A32,"TTT")="Sa",(F32/100*Basis!$D$22+'07'!F32),
IF(TEXT(A32,"TTT")="So",(F32/100*Basis!$D$23+'07'!F32),)))</f>
        <v/>
      </c>
      <c r="H32" s="15" t="str">
        <f>IF(B32=Basis!$E$13,'07'!G32,
IF(B32=Basis!$E$16,'07'!G32,
IF(B32=Basis!$E$17,'07'!G32,F32)))</f>
        <v/>
      </c>
      <c r="I32" s="13" t="str">
        <f t="shared" si="2"/>
        <v/>
      </c>
      <c r="J32" s="31" t="str">
        <f>IF('07'!E32="","",
IF(B32=Basis!$E$13,'07'!I32*'07'!E32*24,
IF(B32=Basis!$E$16,'07'!I32*'07'!E32*24,
IF(B32=Basis!$E$17,'07'!I32*'07'!E32*24,
IF(B32=Basis!$E$19,Basis!$D$19,
IF(B32=Basis!$E$20,Basis!$D$20,""))))))</f>
        <v/>
      </c>
      <c r="K32" s="32" t="str">
        <f>IF('07'!E32="","",
IF(B32=Basis!$E$14,'07'!I32*'07'!E32*24,""))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11" priority="2">
      <formula>WEEKDAY($A16,2)&gt;=6</formula>
    </cfRule>
  </conditionalFormatting>
  <conditionalFormatting sqref="H16:I32">
    <cfRule type="containsText" dxfId="10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441B0C-5B54-4BD3-8FA1-DA8A7BA374F8}">
          <x14:formula1>
            <xm:f>Basis!$E$13:$E$20</xm:f>
          </x14:formula1>
          <xm:sqref>B16:B32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358B-E2A5-427C-B6BF-CDE829623A01}">
  <sheetPr>
    <pageSetUpPr fitToPage="1"/>
  </sheetPr>
  <dimension ref="A1:M44"/>
  <sheetViews>
    <sheetView showZeros="0" view="pageLayout" zoomScale="85" zoomScaleNormal="70" zoomScalePageLayoutView="85" workbookViewId="0">
      <selection activeCell="A16" sqref="A16"/>
    </sheetView>
  </sheetViews>
  <sheetFormatPr baseColWidth="10" defaultColWidth="11" defaultRowHeight="15.75" x14ac:dyDescent="0.25"/>
  <cols>
    <col min="1" max="1" width="13.375" customWidth="1"/>
    <col min="2" max="2" width="10.75" customWidth="1"/>
    <col min="3" max="5" width="13.375" customWidth="1"/>
    <col min="6" max="6" width="8.125" customWidth="1"/>
    <col min="7" max="7" width="12.25" style="17" hidden="1" customWidth="1"/>
    <col min="8" max="9" width="9.625" hidden="1" customWidth="1"/>
    <col min="10" max="11" width="11.875" customWidth="1"/>
    <col min="12" max="13" width="11" customWidth="1"/>
  </cols>
  <sheetData>
    <row r="1" spans="1:13" x14ac:dyDescent="0.2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3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23.25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ht="18" x14ac:dyDescent="0.25">
      <c r="A6" s="77" t="s">
        <v>22</v>
      </c>
      <c r="B6" s="77"/>
      <c r="C6" s="2">
        <f>Basis!B5</f>
        <v>0</v>
      </c>
      <c r="D6" s="3"/>
      <c r="E6" s="3"/>
      <c r="F6" s="17" t="s">
        <v>8</v>
      </c>
      <c r="H6" s="2">
        <f>Basis!B4</f>
        <v>0</v>
      </c>
      <c r="J6" s="2">
        <f>Basis!B4</f>
        <v>0</v>
      </c>
    </row>
    <row r="7" spans="1:13" x14ac:dyDescent="0.25">
      <c r="A7" s="18"/>
      <c r="G7" s="16"/>
      <c r="H7" s="18"/>
      <c r="I7" s="18"/>
    </row>
    <row r="8" spans="1:13" ht="18" x14ac:dyDescent="0.25">
      <c r="A8" s="77" t="s">
        <v>21</v>
      </c>
      <c r="B8" s="77"/>
      <c r="C8" s="80">
        <f>Basis!B10</f>
        <v>0</v>
      </c>
      <c r="D8" s="80"/>
      <c r="E8" s="80"/>
      <c r="F8" s="80"/>
      <c r="G8" s="80"/>
      <c r="H8" s="80"/>
      <c r="I8" s="14"/>
    </row>
    <row r="9" spans="1:13" x14ac:dyDescent="0.25">
      <c r="A9" s="18"/>
      <c r="G9" s="16"/>
    </row>
    <row r="10" spans="1:13" ht="18" x14ac:dyDescent="0.25">
      <c r="A10" s="77" t="s">
        <v>20</v>
      </c>
      <c r="B10" s="77"/>
      <c r="C10" s="2">
        <f>Basis!B9</f>
        <v>0</v>
      </c>
      <c r="D10" s="3"/>
      <c r="F10" s="19" t="s">
        <v>23</v>
      </c>
      <c r="G10" s="19"/>
      <c r="H10" s="2">
        <f>Basis!B8</f>
        <v>0</v>
      </c>
      <c r="J10" s="2">
        <f>Basis!B8</f>
        <v>0</v>
      </c>
    </row>
    <row r="11" spans="1:13" x14ac:dyDescent="0.25">
      <c r="A11" s="18"/>
      <c r="G11" s="16"/>
    </row>
    <row r="12" spans="1:13" ht="18" x14ac:dyDescent="0.25">
      <c r="A12" s="77" t="s">
        <v>19</v>
      </c>
      <c r="B12" s="77"/>
      <c r="C12" s="81" t="str">
        <f>Basis!A20</f>
        <v>August 2024</v>
      </c>
      <c r="D12" s="81"/>
      <c r="G12" s="16"/>
      <c r="H12" t="s">
        <v>35</v>
      </c>
    </row>
    <row r="13" spans="1:13" ht="18" x14ac:dyDescent="0.25">
      <c r="A13" s="20" t="str">
        <f>IF(Basis!D22&lt;=0,"",Basis!D22&amp;Basis!E22)</f>
        <v/>
      </c>
      <c r="B13" s="20" t="str">
        <f>IF(A13="","",
IF(C13="",""," und "))</f>
        <v/>
      </c>
      <c r="C13" s="20" t="str">
        <f>IF(Basis!D23&lt;=0,"",Basis!D23&amp; Basis!E23 )</f>
        <v/>
      </c>
      <c r="D13" s="7"/>
      <c r="E13" s="20" t="str">
        <f>IF(A13&gt;="1"," sind bereits eingerechnet.",
IF(C13&gt;="1"," sind bereits eingerechnet.",""))</f>
        <v/>
      </c>
      <c r="F13" s="20"/>
      <c r="G13" s="21"/>
      <c r="H13" s="18"/>
      <c r="I13" s="18"/>
    </row>
    <row r="14" spans="1:13" ht="27" customHeight="1" thickBot="1" x14ac:dyDescent="0.3">
      <c r="A14" s="78" t="str">
        <f>A13&amp;
B13&amp;
C13&amp;
E13</f>
        <v/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s="29" customFormat="1" ht="30.75" customHeight="1" thickBot="1" x14ac:dyDescent="0.3">
      <c r="A15" s="22" t="s">
        <v>0</v>
      </c>
      <c r="B15" s="23" t="s">
        <v>26</v>
      </c>
      <c r="C15" s="22" t="s">
        <v>15</v>
      </c>
      <c r="D15" s="22" t="s">
        <v>16</v>
      </c>
      <c r="E15" s="24" t="s">
        <v>17</v>
      </c>
      <c r="F15" s="25" t="s">
        <v>1</v>
      </c>
      <c r="G15" s="26" t="s">
        <v>27</v>
      </c>
      <c r="H15" s="26" t="s">
        <v>25</v>
      </c>
      <c r="I15" s="27" t="s">
        <v>28</v>
      </c>
      <c r="J15" s="28" t="s">
        <v>31</v>
      </c>
      <c r="K15" s="28" t="s">
        <v>32</v>
      </c>
    </row>
    <row r="16" spans="1:13" ht="24" customHeight="1" x14ac:dyDescent="0.25">
      <c r="A16" s="4"/>
      <c r="B16" s="9"/>
      <c r="C16" s="6"/>
      <c r="D16" s="6"/>
      <c r="E16" s="30">
        <f>D16-C16</f>
        <v>0</v>
      </c>
      <c r="F16" s="10" t="str">
        <f>IF(B16=Basis!$E$13,Basis!$D$13,
IF(B16=Basis!$E$14,Basis!$D$14,
IF(B16=Basis!$E$16,Basis!$D$16,
IF(B16=Basis!$E$17,Basis!$D$17,
IF(B16=Basis!$E$19,Basis!$D$19,
IF(B16=Basis!$E$20,Basis!$D$20,""))))))</f>
        <v/>
      </c>
      <c r="G16" s="12" t="e">
        <f>IF(TEXT(A16,"TTT")="Sa",(F16/100*Basis!$D$22+'08'!F16),
IF(TEXT(A16,"TTT")="So",(F16/100*Basis!$D$23+'08'!F16),))</f>
        <v>#VALUE!</v>
      </c>
      <c r="H16" s="15" t="str">
        <f>IF(B16=Basis!$E$13,'08'!G16,
IF(B16=Basis!$E$16,'08'!G16,
IF(B16=Basis!$E$17,'08'!G16,F16)))</f>
        <v/>
      </c>
      <c r="I16" s="13" t="str">
        <f t="shared" ref="I16:I25" si="0">IF(H16&gt;F16,H16,F16)</f>
        <v/>
      </c>
      <c r="J16" s="31" t="str">
        <f>IF('08'!E16="","",
IF(B16=Basis!$E$13,'08'!I16*'08'!E16*24,
IF(B16=Basis!$E$16,'08'!I16*'08'!E16*24,
IF(B16=Basis!$E$17,'08'!I16*'08'!E16*24,
IF(B16=Basis!$E$19,Basis!$D$19,
IF(B16=Basis!$E$20,Basis!$D$20,""))))))</f>
        <v/>
      </c>
      <c r="K16" s="32" t="str">
        <f>IF('08'!E16="","",
IF(B16=Basis!$E$14,'08'!I16*'08'!E16*24,""))</f>
        <v/>
      </c>
      <c r="L16" s="33"/>
      <c r="M16" s="34"/>
    </row>
    <row r="17" spans="1:13" ht="24" customHeight="1" x14ac:dyDescent="0.25">
      <c r="A17" s="4"/>
      <c r="B17" s="9"/>
      <c r="C17" s="6"/>
      <c r="D17" s="6"/>
      <c r="E17" s="30">
        <f t="shared" ref="E17:E32" si="1">D17-C17</f>
        <v>0</v>
      </c>
      <c r="F17" s="11" t="str">
        <f>IF(B17=Basis!$E$13,Basis!$D$13,
IF(B17=Basis!$E$14,Basis!$D$14,
IF(B17=Basis!$E$16,Basis!$D$16,
IF(B17=Basis!$E$17,Basis!$D$17,
IF(B17=Basis!$E$19,Basis!$D$19,
IF(B17=Basis!$E$20,Basis!$D$20,""))))))</f>
        <v/>
      </c>
      <c r="G17" s="12" t="e">
        <f>IF(TEXT(A17,"TTT")="Sa",(F17/100*Basis!$D$22+'08'!F17),
IF(TEXT(A17,"TTT")="So",(F17/100*Basis!$D$23+'08'!F17),))</f>
        <v>#VALUE!</v>
      </c>
      <c r="H17" s="15" t="str">
        <f>IF(B17=Basis!$E$13,'08'!G17,
IF(B17=Basis!$E$16,'08'!G17,
IF(B17=Basis!$E$17,'08'!G17,F17)))</f>
        <v/>
      </c>
      <c r="I17" s="13" t="str">
        <f t="shared" si="0"/>
        <v/>
      </c>
      <c r="J17" s="31" t="str">
        <f>IF('08'!E17="","",
IF(B17=Basis!$E$13,'08'!I17*'08'!E17*24,
IF(B17=Basis!$E$16,'08'!I17*'08'!E17*24,
IF(B17=Basis!$E$17,'08'!I17*'08'!E17*24,
IF(B17=Basis!$E$19,Basis!$D$19,
IF(B17=Basis!$E$20,Basis!$D$20,""))))))</f>
        <v/>
      </c>
      <c r="K17" s="32" t="str">
        <f>IF('08'!E17="","",
IF(B17=Basis!$E$14,'08'!I17*'08'!E17*24,""))</f>
        <v/>
      </c>
      <c r="L17" s="33"/>
      <c r="M17" s="34"/>
    </row>
    <row r="18" spans="1:13" ht="24" customHeight="1" x14ac:dyDescent="0.25">
      <c r="A18" s="4"/>
      <c r="B18" s="9"/>
      <c r="C18" s="6"/>
      <c r="D18" s="6"/>
      <c r="E18" s="30">
        <f t="shared" si="1"/>
        <v>0</v>
      </c>
      <c r="F18" s="11" t="str">
        <f>IF(B18=Basis!$E$13,Basis!$D$13,
IF(B18=Basis!$E$14,Basis!$D$14,
IF(B18=Basis!$E$16,Basis!$D$16,
IF(B18=Basis!$E$17,Basis!$D$17,
IF(B18=Basis!$E$19,Basis!$D$19,
IF(B18=Basis!$E$20,Basis!$D$20,""))))))</f>
        <v/>
      </c>
      <c r="G18" s="12" t="e">
        <f>IF(TEXT(A18,"TTT")="Sa",(F18/100*Basis!$D$22+'08'!F18),
IF(TEXT(A18,"TTT")="So",(F18/100*Basis!$D$23+'08'!F18),))</f>
        <v>#VALUE!</v>
      </c>
      <c r="H18" s="15" t="str">
        <f>IF(B18=Basis!$E$13,'08'!G18,
IF(B18=Basis!$E$16,'08'!G18,
IF(B18=Basis!$E$17,'08'!G18,F18)))</f>
        <v/>
      </c>
      <c r="I18" s="13" t="str">
        <f t="shared" si="0"/>
        <v/>
      </c>
      <c r="J18" s="31" t="str">
        <f>IF('08'!E18="","",
IF(B18=Basis!$E$13,'08'!I18*'08'!E18*24,
IF(B18=Basis!$E$16,'08'!I18*'08'!E18*24,
IF(B18=Basis!$E$17,'08'!I18*'08'!E18*24,
IF(B18=Basis!$E$19,Basis!$D$19,
IF(B18=Basis!$E$20,Basis!$D$20,""))))))</f>
        <v/>
      </c>
      <c r="K18" s="32" t="str">
        <f>IF('08'!E18="","",
IF(B18=Basis!$E$14,'08'!I18*'08'!E18*24,""))</f>
        <v/>
      </c>
      <c r="L18" s="33"/>
      <c r="M18" s="34"/>
    </row>
    <row r="19" spans="1:13" ht="24" customHeight="1" x14ac:dyDescent="0.25">
      <c r="A19" s="4"/>
      <c r="B19" s="9"/>
      <c r="C19" s="6"/>
      <c r="D19" s="6"/>
      <c r="E19" s="30">
        <f t="shared" si="1"/>
        <v>0</v>
      </c>
      <c r="F19" s="11" t="str">
        <f>IF(B19=Basis!$E$13,Basis!$D$13,
IF(B19=Basis!$E$14,Basis!$D$14,
IF(B19=Basis!$E$16,Basis!$D$16,
IF(B19=Basis!$E$17,Basis!$D$17,
IF(B19=Basis!$E$19,Basis!$D$19,
IF(B19=Basis!$E$20,Basis!$D$20,""))))))</f>
        <v/>
      </c>
      <c r="G19" s="12" t="e">
        <f>IF(TEXT(A19,"TTT")="Sa",(F19/100*Basis!$D$22+'08'!F19),
IF(TEXT(A19,"TTT")="So",(F19/100*Basis!$D$23+'08'!F19),))</f>
        <v>#VALUE!</v>
      </c>
      <c r="H19" s="15" t="str">
        <f>IF(B19=Basis!$E$13,'08'!G19,
IF(B19=Basis!$E$16,'08'!G19,
IF(B19=Basis!$E$17,'08'!G19,F19)))</f>
        <v/>
      </c>
      <c r="I19" s="13" t="str">
        <f t="shared" si="0"/>
        <v/>
      </c>
      <c r="J19" s="31" t="str">
        <f>IF('08'!E19="","",
IF(B19=Basis!$E$13,'08'!I19*'08'!E19*24,
IF(B19=Basis!$E$16,'08'!I19*'08'!E19*24,
IF(B19=Basis!$E$17,'08'!I19*'08'!E19*24,
IF(B19=Basis!$E$19,Basis!$D$19,
IF(B19=Basis!$E$20,Basis!$D$20,""))))))</f>
        <v/>
      </c>
      <c r="K19" s="32" t="str">
        <f>IF('08'!E19="","",
IF(B19=Basis!$E$14,'08'!I19*'08'!E19*24,""))</f>
        <v/>
      </c>
      <c r="L19" s="33"/>
      <c r="M19" s="34"/>
    </row>
    <row r="20" spans="1:13" ht="24" customHeight="1" x14ac:dyDescent="0.25">
      <c r="A20" s="4"/>
      <c r="B20" s="9"/>
      <c r="C20" s="6"/>
      <c r="D20" s="6"/>
      <c r="E20" s="30">
        <f t="shared" si="1"/>
        <v>0</v>
      </c>
      <c r="F20" s="11" t="str">
        <f>IF(B20=Basis!$E$13,Basis!$D$13,
IF(B20=Basis!$E$14,Basis!$D$14,
IF(B20=Basis!$E$16,Basis!$D$16,
IF(B20=Basis!$E$17,Basis!$D$17,
IF(B20=Basis!$E$19,Basis!$D$19,
IF(B20=Basis!$E$20,Basis!$D$20,""))))))</f>
        <v/>
      </c>
      <c r="G20" s="12" t="e">
        <f>IF(TEXT(A20,"TTT")="Sa",(F20/100*Basis!$D$22+'08'!F20),
IF(TEXT(A20,"TTT")="So",(F20/100*Basis!$D$23+'08'!F20),))</f>
        <v>#VALUE!</v>
      </c>
      <c r="H20" s="15" t="str">
        <f>IF(B20=Basis!$E$13,'08'!G20,
IF(B20=Basis!$E$16,'08'!G20,
IF(B20=Basis!$E$17,'08'!G20,F20)))</f>
        <v/>
      </c>
      <c r="I20" s="13" t="str">
        <f t="shared" si="0"/>
        <v/>
      </c>
      <c r="J20" s="31" t="str">
        <f>IF('08'!E20="","",
IF(B20=Basis!$E$13,'08'!I20*'08'!E20*24,
IF(B20=Basis!$E$16,'08'!I20*'08'!E20*24,
IF(B20=Basis!$E$17,'08'!I20*'08'!E20*24,
IF(B20=Basis!$E$19,Basis!$D$19,
IF(B20=Basis!$E$20,Basis!$D$20,""))))))</f>
        <v/>
      </c>
      <c r="K20" s="32" t="str">
        <f>IF('08'!E20="","",
IF(B20=Basis!$E$14,'08'!I20*'08'!E20*24,""))</f>
        <v/>
      </c>
      <c r="L20" s="33"/>
      <c r="M20" s="34"/>
    </row>
    <row r="21" spans="1:13" ht="24" customHeight="1" x14ac:dyDescent="0.25">
      <c r="A21" s="4"/>
      <c r="B21" s="9"/>
      <c r="C21" s="6"/>
      <c r="D21" s="6"/>
      <c r="E21" s="30">
        <f t="shared" si="1"/>
        <v>0</v>
      </c>
      <c r="F21" s="11" t="str">
        <f>IF(B21=Basis!$E$13,Basis!$D$13,
IF(B21=Basis!$E$14,Basis!$D$14,
IF(B21=Basis!$E$16,Basis!$D$16,
IF(B21=Basis!$E$17,Basis!$D$17,
IF(B21=Basis!$E$19,Basis!$D$19,
IF(B21=Basis!$E$20,Basis!$D$20,""))))))</f>
        <v/>
      </c>
      <c r="G21" s="12" t="e">
        <f>IF(TEXT(A21,"TTT")="Sa",(F21/100*Basis!$D$22+'08'!F21),
IF(TEXT(A21,"TTT")="So",(F21/100*Basis!$D$23+'08'!F21),))</f>
        <v>#VALUE!</v>
      </c>
      <c r="H21" s="15" t="str">
        <f>IF(B21=Basis!$E$13,'08'!G21,
IF(B21=Basis!$E$16,'08'!G21,
IF(B21=Basis!$E$17,'08'!G21,F21)))</f>
        <v/>
      </c>
      <c r="I21" s="13" t="str">
        <f t="shared" si="0"/>
        <v/>
      </c>
      <c r="J21" s="31" t="str">
        <f>IF('08'!E21="","",
IF(B21=Basis!$E$13,'08'!I21*'08'!E21*24,
IF(B21=Basis!$E$16,'08'!I21*'08'!E21*24,
IF(B21=Basis!$E$17,'08'!I21*'08'!E21*24,
IF(B21=Basis!$E$19,Basis!$D$19,
IF(B21=Basis!$E$20,Basis!$D$20,""))))))</f>
        <v/>
      </c>
      <c r="K21" s="32" t="str">
        <f>IF('08'!E21="","",
IF(B21=Basis!$E$14,'08'!I21*'08'!E21*24,""))</f>
        <v/>
      </c>
      <c r="L21" s="33"/>
      <c r="M21" s="34"/>
    </row>
    <row r="22" spans="1:13" ht="24" customHeight="1" x14ac:dyDescent="0.25">
      <c r="A22" s="4"/>
      <c r="B22" s="9"/>
      <c r="C22" s="6"/>
      <c r="D22" s="6"/>
      <c r="E22" s="30">
        <f t="shared" si="1"/>
        <v>0</v>
      </c>
      <c r="F22" s="11" t="str">
        <f>IF(B22=Basis!$E$13,Basis!$D$13,
IF(B22=Basis!$E$14,Basis!$D$14,
IF(B22=Basis!$E$16,Basis!$D$16,
IF(B22=Basis!$E$17,Basis!$D$17,
IF(B22=Basis!$E$19,Basis!$D$19,
IF(B22=Basis!$E$20,Basis!$D$20,""))))))</f>
        <v/>
      </c>
      <c r="G22" s="12" t="str">
        <f>IF(A22="","",
IF(TEXT(A22,"TTT")="Sa",(F22/100*Basis!$D$22+'08'!F22),
IF(TEXT(A22,"TTT")="So",(F22/100*Basis!$D$23+'08'!F22),)))</f>
        <v/>
      </c>
      <c r="H22" s="15" t="str">
        <f>IF(B22=Basis!$E$13,'08'!G22,
IF(B22=Basis!$E$16,'08'!G22,
IF(B22=Basis!$E$17,'08'!G22,F22)))</f>
        <v/>
      </c>
      <c r="I22" s="13" t="str">
        <f t="shared" si="0"/>
        <v/>
      </c>
      <c r="J22" s="31" t="str">
        <f>IF('08'!E22="","",
IF(B22=Basis!$E$13,'08'!I22*'08'!E22*24,
IF(B22=Basis!$E$16,'08'!I22*'08'!E22*24,
IF(B22=Basis!$E$17,'08'!I22*'08'!E22*24,
IF(B22=Basis!$E$19,Basis!$D$19,
IF(B22=Basis!$E$20,Basis!$D$20,""))))))</f>
        <v/>
      </c>
      <c r="K22" s="32" t="str">
        <f>IF('08'!E22="","",
IF(B22=Basis!$E$14,'08'!I22*'08'!E22*24,""))</f>
        <v/>
      </c>
      <c r="L22" s="33"/>
      <c r="M22" s="34"/>
    </row>
    <row r="23" spans="1:13" ht="24" customHeight="1" x14ac:dyDescent="0.25">
      <c r="A23" s="4"/>
      <c r="B23" s="9"/>
      <c r="C23" s="6"/>
      <c r="D23" s="6"/>
      <c r="E23" s="30">
        <f t="shared" si="1"/>
        <v>0</v>
      </c>
      <c r="F23" s="11" t="str">
        <f>IF(B23=Basis!$E$13,Basis!$D$13,
IF(B23=Basis!$E$14,Basis!$D$14,
IF(B23=Basis!$E$16,Basis!$D$16,
IF(B23=Basis!$E$17,Basis!$D$17,
IF(B23=Basis!$E$19,Basis!$D$19,
IF(B23=Basis!$E$20,Basis!$D$20,""))))))</f>
        <v/>
      </c>
      <c r="G23" s="12" t="str">
        <f>IF(A23="","",
IF(TEXT(A23,"TTT")="Sa",(F23/100*Basis!$D$22+'08'!F23),
IF(TEXT(A23,"TTT")="So",(F23/100*Basis!$D$23+'08'!F23),)))</f>
        <v/>
      </c>
      <c r="H23" s="15" t="str">
        <f>IF(B23=Basis!$E$13,'08'!G23,
IF(B23=Basis!$E$16,'08'!G23,
IF(B23=Basis!$E$17,'08'!G23,F23)))</f>
        <v/>
      </c>
      <c r="I23" s="13" t="str">
        <f t="shared" si="0"/>
        <v/>
      </c>
      <c r="J23" s="31" t="str">
        <f>IF('08'!E23="","",
IF(B23=Basis!$E$13,'08'!I23*'08'!E23*24,
IF(B23=Basis!$E$16,'08'!I23*'08'!E23*24,
IF(B23=Basis!$E$17,'08'!I23*'08'!E23*24,
IF(B23=Basis!$E$19,Basis!$D$19,
IF(B23=Basis!$E$20,Basis!$D$20,""))))))</f>
        <v/>
      </c>
      <c r="K23" s="32" t="str">
        <f>IF('08'!E23="","",
IF(B23=Basis!$E$14,'08'!I23*'08'!E23*24,""))</f>
        <v/>
      </c>
      <c r="L23" s="33"/>
      <c r="M23" s="34"/>
    </row>
    <row r="24" spans="1:13" ht="24" customHeight="1" x14ac:dyDescent="0.25">
      <c r="A24" s="4"/>
      <c r="B24" s="9"/>
      <c r="C24" s="6"/>
      <c r="D24" s="6"/>
      <c r="E24" s="30">
        <f t="shared" si="1"/>
        <v>0</v>
      </c>
      <c r="F24" s="11" t="str">
        <f>IF(B24=Basis!$E$13,Basis!$D$13,
IF(B24=Basis!$E$14,Basis!$D$14,
IF(B24=Basis!$E$16,Basis!$D$16,
IF(B24=Basis!$E$17,Basis!$D$17,
IF(B24=Basis!$E$19,Basis!$D$19,
IF(B24=Basis!$E$20,Basis!$D$20,""))))))</f>
        <v/>
      </c>
      <c r="G24" s="12" t="str">
        <f>IF(A24="","",
IF(TEXT(A24,"TTT")="Sa",(F24/100*Basis!$D$22+'08'!F24),
IF(TEXT(A24,"TTT")="So",(F24/100*Basis!$D$23+'08'!F24),)))</f>
        <v/>
      </c>
      <c r="H24" s="15" t="str">
        <f>IF(B24=Basis!$E$13,'08'!G24,
IF(B24=Basis!$E$16,'08'!G24,
IF(B24=Basis!$E$17,'08'!G24,F24)))</f>
        <v/>
      </c>
      <c r="I24" s="13" t="str">
        <f t="shared" si="0"/>
        <v/>
      </c>
      <c r="J24" s="31" t="str">
        <f>IF('08'!E24="","",
IF(B24=Basis!$E$13,'08'!I24*'08'!E24*24,
IF(B24=Basis!$E$16,'08'!I24*'08'!E24*24,
IF(B24=Basis!$E$17,'08'!I24*'08'!E24*24,
IF(B24=Basis!$E$19,Basis!$D$19,
IF(B24=Basis!$E$20,Basis!$D$20,""))))))</f>
        <v/>
      </c>
      <c r="K24" s="32" t="str">
        <f>IF('08'!E24="","",
IF(B24=Basis!$E$14,'08'!I24*'08'!E24*24,""))</f>
        <v/>
      </c>
      <c r="L24" s="33"/>
      <c r="M24" s="34"/>
    </row>
    <row r="25" spans="1:13" ht="24" customHeight="1" x14ac:dyDescent="0.25">
      <c r="A25" s="4"/>
      <c r="B25" s="9"/>
      <c r="C25" s="6"/>
      <c r="D25" s="6"/>
      <c r="E25" s="30">
        <f t="shared" si="1"/>
        <v>0</v>
      </c>
      <c r="F25" s="11" t="str">
        <f>IF(B25=Basis!$E$13,Basis!$D$13,
IF(B25=Basis!$E$14,Basis!$D$14,
IF(B25=Basis!$E$16,Basis!$D$16,
IF(B25=Basis!$E$17,Basis!$D$17,
IF(B25=Basis!$E$19,Basis!$D$19,
IF(B25=Basis!$E$20,Basis!$D$20,""))))))</f>
        <v/>
      </c>
      <c r="G25" s="12" t="str">
        <f>IF(A25="","",
IF(TEXT(A25,"TTT")="Sa",(F25/100*Basis!$D$22+'08'!F25),
IF(TEXT(A25,"TTT")="So",(F25/100*Basis!$D$23+'08'!F25),)))</f>
        <v/>
      </c>
      <c r="H25" s="15" t="str">
        <f>IF(B25=Basis!$E$13,'08'!G25,
IF(B25=Basis!$E$16,'08'!G25,
IF(B25=Basis!$E$17,'08'!G25,F25)))</f>
        <v/>
      </c>
      <c r="I25" s="13" t="str">
        <f t="shared" si="0"/>
        <v/>
      </c>
      <c r="J25" s="31" t="str">
        <f>IF('08'!E25="","",
IF(B25=Basis!$E$13,'08'!I25*'08'!E25*24,
IF(B25=Basis!$E$16,'08'!I25*'08'!E25*24,
IF(B25=Basis!$E$17,'08'!I25*'08'!E25*24,
IF(B25=Basis!$E$19,Basis!$D$19,
IF(B25=Basis!$E$20,Basis!$D$20,""))))))</f>
        <v/>
      </c>
      <c r="K25" s="32" t="str">
        <f>IF('08'!E25="","",
IF(B25=Basis!$E$14,'08'!I25*'08'!E25*24,""))</f>
        <v/>
      </c>
      <c r="L25" s="33"/>
      <c r="M25" s="34"/>
    </row>
    <row r="26" spans="1:13" ht="24" customHeight="1" x14ac:dyDescent="0.25">
      <c r="A26" s="4"/>
      <c r="B26" s="9"/>
      <c r="C26" s="6"/>
      <c r="D26" s="6"/>
      <c r="E26" s="30">
        <f t="shared" si="1"/>
        <v>0</v>
      </c>
      <c r="F26" s="11" t="str">
        <f>IF(B26=Basis!$E$13,Basis!$D$13,
IF(B26=Basis!$E$14,Basis!$D$14,
IF(B26=Basis!$E$16,Basis!$D$16,
IF(B26=Basis!$E$17,Basis!$D$17,
IF(B26=Basis!$E$19,Basis!$D$19,
IF(B26=Basis!$E$20,Basis!$D$20,""))))))</f>
        <v/>
      </c>
      <c r="G26" s="12" t="str">
        <f>IF(A26="","",
IF(TEXT(A26,"TTT")="Sa",(F26/100*Basis!$D$22+'08'!F26),
IF(TEXT(A26,"TTT")="So",(F26/100*Basis!$D$23+'08'!F26),)))</f>
        <v/>
      </c>
      <c r="H26" s="15" t="str">
        <f>IF(B26=Basis!$E$13,'08'!G26,
IF(B26=Basis!$E$16,'08'!G26,
IF(B26=Basis!$E$17,'08'!G26,F26)))</f>
        <v/>
      </c>
      <c r="I26" s="13" t="str">
        <f>IF(H26&gt;F26,H26,F26)</f>
        <v/>
      </c>
      <c r="J26" s="31" t="str">
        <f>IF('08'!E26="","",
IF(B26=Basis!$E$13,'08'!I26*'08'!E26*24,
IF(B26=Basis!$E$16,'08'!I26*'08'!E26*24,
IF(B26=Basis!$E$17,'08'!I26*'08'!E26*24,
IF(B26=Basis!$E$19,Basis!$D$19,
IF(B26=Basis!$E$20,Basis!$D$20,""))))))</f>
        <v/>
      </c>
      <c r="K26" s="32" t="str">
        <f>IF('08'!E26="","",
IF(B26=Basis!$E$14,'08'!I26*'08'!E26*24,""))</f>
        <v/>
      </c>
      <c r="L26" s="33"/>
      <c r="M26" s="34"/>
    </row>
    <row r="27" spans="1:13" ht="24" customHeight="1" x14ac:dyDescent="0.25">
      <c r="A27" s="4"/>
      <c r="B27" s="9"/>
      <c r="C27" s="6"/>
      <c r="D27" s="6"/>
      <c r="E27" s="30">
        <f t="shared" si="1"/>
        <v>0</v>
      </c>
      <c r="F27" s="11" t="str">
        <f>IF(B27=Basis!$E$13,Basis!$D$13,
IF(B27=Basis!$E$14,Basis!$D$14,
IF(B27=Basis!$E$16,Basis!$D$16,
IF(B27=Basis!$E$17,Basis!$D$17,
IF(B27=Basis!$E$19,Basis!$D$19,
IF(B27=Basis!$E$20,Basis!$D$20,""))))))</f>
        <v/>
      </c>
      <c r="G27" s="12" t="str">
        <f>IF(A27="","",
IF(TEXT(A27,"TTT")="Sa",(F27/100*Basis!$D$22+'08'!F27),
IF(TEXT(A27,"TTT")="So",(F27/100*Basis!$D$23+'08'!F27),)))</f>
        <v/>
      </c>
      <c r="H27" s="15" t="str">
        <f>IF(B27=Basis!$E$13,'08'!G27,
IF(B27=Basis!$E$16,'08'!G27,
IF(B27=Basis!$E$17,'08'!G27,F27)))</f>
        <v/>
      </c>
      <c r="I27" s="13" t="str">
        <f t="shared" ref="I27:I32" si="2">IF(H27&gt;F27,H27,F27)</f>
        <v/>
      </c>
      <c r="J27" s="31" t="str">
        <f>IF('08'!E27="","",
IF(B27=Basis!$E$13,'08'!I27*'08'!E27*24,
IF(B27=Basis!$E$16,'08'!I27*'08'!E27*24,
IF(B27=Basis!$E$17,'08'!I27*'08'!E27*24,
IF(B27=Basis!$E$19,Basis!$D$19,
IF(B27=Basis!$E$20,Basis!$D$20,""))))))</f>
        <v/>
      </c>
      <c r="K27" s="32" t="str">
        <f>IF('08'!E27="","",
IF(B27=Basis!$E$14,'08'!I27*'08'!E27*24,""))</f>
        <v/>
      </c>
      <c r="L27" s="33"/>
      <c r="M27" s="34"/>
    </row>
    <row r="28" spans="1:13" ht="24" customHeight="1" x14ac:dyDescent="0.25">
      <c r="A28" s="4"/>
      <c r="B28" s="9"/>
      <c r="C28" s="6"/>
      <c r="D28" s="6"/>
      <c r="E28" s="30">
        <f t="shared" si="1"/>
        <v>0</v>
      </c>
      <c r="F28" s="11" t="str">
        <f>IF(B28=Basis!$E$13,Basis!$D$13,
IF(B28=Basis!$E$14,Basis!$D$14,
IF(B28=Basis!$E$16,Basis!$D$16,
IF(B28=Basis!$E$17,Basis!$D$17,
IF(B28=Basis!$E$19,Basis!$D$19,
IF(B28=Basis!$E$20,Basis!$D$20,""))))))</f>
        <v/>
      </c>
      <c r="G28" s="12" t="str">
        <f>IF(A28="","",
IF(TEXT(A28,"TTT")="Sa",(F28/100*Basis!$D$22+'08'!F28),
IF(TEXT(A28,"TTT")="So",(F28/100*Basis!$D$23+'08'!F28),)))</f>
        <v/>
      </c>
      <c r="H28" s="15" t="str">
        <f>IF(B28=Basis!$E$13,'08'!G28,
IF(B28=Basis!$E$16,'08'!G28,
IF(B28=Basis!$E$17,'08'!G28,F28)))</f>
        <v/>
      </c>
      <c r="I28" s="13" t="str">
        <f t="shared" si="2"/>
        <v/>
      </c>
      <c r="J28" s="31" t="str">
        <f>IF('08'!E28="","",
IF(B28=Basis!$E$13,'08'!I28*'08'!E28*24,
IF(B28=Basis!$E$16,'08'!I28*'08'!E28*24,
IF(B28=Basis!$E$17,'08'!I28*'08'!E28*24,
IF(B28=Basis!$E$19,Basis!$D$19,
IF(B28=Basis!$E$20,Basis!$D$20,""))))))</f>
        <v/>
      </c>
      <c r="K28" s="32" t="str">
        <f>IF('08'!E28="","",
IF(B28=Basis!$E$14,'08'!I28*'08'!E28*24,""))</f>
        <v/>
      </c>
      <c r="L28" s="33"/>
      <c r="M28" s="34"/>
    </row>
    <row r="29" spans="1:13" ht="24" customHeight="1" x14ac:dyDescent="0.25">
      <c r="A29" s="4"/>
      <c r="B29" s="9"/>
      <c r="C29" s="6"/>
      <c r="D29" s="6"/>
      <c r="E29" s="30">
        <f t="shared" si="1"/>
        <v>0</v>
      </c>
      <c r="F29" s="11" t="str">
        <f>IF(B29=Basis!$E$13,Basis!$D$13,
IF(B29=Basis!$E$14,Basis!$D$14,
IF(B29=Basis!$E$16,Basis!$D$16,
IF(B29=Basis!$E$17,Basis!$D$17,
IF(B29=Basis!$E$19,Basis!$D$19,
IF(B29=Basis!$E$20,Basis!$D$20,""))))))</f>
        <v/>
      </c>
      <c r="G29" s="12" t="str">
        <f>IF(A29="","",
IF(TEXT(A29,"TTT")="Sa",(F29/100*Basis!$D$22+'08'!F29),
IF(TEXT(A29,"TTT")="So",(F29/100*Basis!$D$23+'08'!F29),)))</f>
        <v/>
      </c>
      <c r="H29" s="15" t="str">
        <f>IF(B29=Basis!$E$13,'08'!G29,
IF(B29=Basis!$E$16,'08'!G29,
IF(B29=Basis!$E$17,'08'!G29,F29)))</f>
        <v/>
      </c>
      <c r="I29" s="13" t="str">
        <f t="shared" si="2"/>
        <v/>
      </c>
      <c r="J29" s="31" t="str">
        <f>IF('08'!E29="","",
IF(B29=Basis!$E$13,'08'!I29*'08'!E29*24,
IF(B29=Basis!$E$16,'08'!I29*'08'!E29*24,
IF(B29=Basis!$E$17,'08'!I29*'08'!E29*24,
IF(B29=Basis!$E$19,Basis!$D$19,
IF(B29=Basis!$E$20,Basis!$D$20,""))))))</f>
        <v/>
      </c>
      <c r="K29" s="32" t="str">
        <f>IF('08'!E29="","",
IF(B29=Basis!$E$14,'08'!I29*'08'!E29*24,""))</f>
        <v/>
      </c>
      <c r="L29" s="33"/>
      <c r="M29" s="34"/>
    </row>
    <row r="30" spans="1:13" ht="24" customHeight="1" x14ac:dyDescent="0.25">
      <c r="A30" s="4"/>
      <c r="B30" s="9"/>
      <c r="C30" s="6"/>
      <c r="D30" s="6"/>
      <c r="E30" s="30">
        <f t="shared" si="1"/>
        <v>0</v>
      </c>
      <c r="F30" s="11" t="str">
        <f>IF(B30=Basis!$E$13,Basis!$D$13,
IF(B30=Basis!$E$14,Basis!$D$14,
IF(B30=Basis!$E$16,Basis!$D$16,
IF(B30=Basis!$E$17,Basis!$D$17,
IF(B30=Basis!$E$19,Basis!$D$19,
IF(B30=Basis!$E$20,Basis!$D$20,""))))))</f>
        <v/>
      </c>
      <c r="G30" s="12" t="str">
        <f>IF(A30="","",
IF(TEXT(A30,"TTT")="Sa",(F30/100*Basis!$D$22+'08'!F30),
IF(TEXT(A30,"TTT")="So",(F30/100*Basis!$D$23+'08'!F30),)))</f>
        <v/>
      </c>
      <c r="H30" s="15" t="str">
        <f>IF(B30=Basis!$E$13,'08'!G30,
IF(B30=Basis!$E$16,'08'!G30,
IF(B30=Basis!$E$17,'08'!G30,F30)))</f>
        <v/>
      </c>
      <c r="I30" s="13" t="str">
        <f t="shared" si="2"/>
        <v/>
      </c>
      <c r="J30" s="31" t="str">
        <f>IF('08'!E30="","",
IF(B30=Basis!$E$13,'08'!I30*'08'!E30*24,
IF(B30=Basis!$E$16,'08'!I30*'08'!E30*24,
IF(B30=Basis!$E$17,'08'!I30*'08'!E30*24,
IF(B30=Basis!$E$19,Basis!$D$19,
IF(B30=Basis!$E$20,Basis!$D$20,""))))))</f>
        <v/>
      </c>
      <c r="K30" s="32" t="str">
        <f>IF('08'!E30="","",
IF(B30=Basis!$E$14,'08'!I30*'08'!E30*24,""))</f>
        <v/>
      </c>
      <c r="L30" s="33"/>
      <c r="M30" s="34"/>
    </row>
    <row r="31" spans="1:13" ht="24" customHeight="1" x14ac:dyDescent="0.25">
      <c r="A31" s="4"/>
      <c r="B31" s="9"/>
      <c r="C31" s="6"/>
      <c r="D31" s="6"/>
      <c r="E31" s="30">
        <f t="shared" si="1"/>
        <v>0</v>
      </c>
      <c r="F31" s="11" t="str">
        <f>IF(B31=Basis!$E$13,Basis!$D$13,
IF(B31=Basis!$E$14,Basis!$D$14,
IF(B31=Basis!$E$16,Basis!$D$16,
IF(B31=Basis!$E$17,Basis!$D$17,
IF(B31=Basis!$E$19,Basis!$D$19,
IF(B31=Basis!$E$20,Basis!$D$20,""))))))</f>
        <v/>
      </c>
      <c r="G31" s="12" t="str">
        <f>IF(A31="","",
IF(TEXT(A31,"TTT")="Sa",(F31/100*Basis!$D$22+'08'!F31),
IF(TEXT(A31,"TTT")="So",(F31/100*Basis!$D$23+'08'!F31),)))</f>
        <v/>
      </c>
      <c r="H31" s="15" t="str">
        <f>IF(B31=Basis!$E$13,'08'!G31,
IF(B31=Basis!$E$16,'08'!G31,
IF(B31=Basis!$E$17,'08'!G31,F31)))</f>
        <v/>
      </c>
      <c r="I31" s="13" t="str">
        <f t="shared" si="2"/>
        <v/>
      </c>
      <c r="J31" s="31" t="str">
        <f>IF('08'!E31="","",
IF(B31=Basis!$E$13,'08'!I31*'08'!E31*24,
IF(B31=Basis!$E$16,'08'!I31*'08'!E31*24,
IF(B31=Basis!$E$17,'08'!I31*'08'!E31*24,
IF(B31=Basis!$E$19,Basis!$D$19,
IF(B31=Basis!$E$20,Basis!$D$20,""))))))</f>
        <v/>
      </c>
      <c r="K31" s="32" t="str">
        <f>IF('08'!E31="","",
IF(B31=Basis!$E$14,'08'!I31*'08'!E31*24,""))</f>
        <v/>
      </c>
      <c r="L31" s="33"/>
      <c r="M31" s="34"/>
    </row>
    <row r="32" spans="1:13" ht="24" customHeight="1" thickBot="1" x14ac:dyDescent="0.3">
      <c r="A32" s="5"/>
      <c r="B32" s="9"/>
      <c r="C32" s="6"/>
      <c r="D32" s="6"/>
      <c r="E32" s="30">
        <f t="shared" si="1"/>
        <v>0</v>
      </c>
      <c r="F32" s="11" t="str">
        <f>IF(B32=Basis!$E$13,Basis!$D$13,
IF(B32=Basis!$E$14,Basis!$D$14,
IF(B32=Basis!$E$16,Basis!$D$16,
IF(B32=Basis!$E$17,Basis!$D$17,
IF(B32=Basis!$E$19,Basis!$D$19,
IF(B32=Basis!$E$20,Basis!$D$20,""))))))</f>
        <v/>
      </c>
      <c r="G32" s="12" t="str">
        <f>IF(A32="","",
IF(TEXT(A32,"TTT")="Sa",(F32/100*Basis!$D$22+'08'!F32),
IF(TEXT(A32,"TTT")="So",(F32/100*Basis!$D$23+'08'!F32),)))</f>
        <v/>
      </c>
      <c r="H32" s="15" t="str">
        <f>IF(B32=Basis!$E$13,'08'!G32,
IF(B32=Basis!$E$16,'08'!G32,
IF(B32=Basis!$E$17,'08'!G32,F32)))</f>
        <v/>
      </c>
      <c r="I32" s="13" t="str">
        <f t="shared" si="2"/>
        <v/>
      </c>
      <c r="J32" s="31" t="str">
        <f>IF('08'!E32="","",
IF(B32=Basis!$E$13,'08'!I32*'08'!E32*24,
IF(B32=Basis!$E$16,'08'!I32*'08'!E32*24,
IF(B32=Basis!$E$17,'08'!I32*'08'!E32*24,
IF(B32=Basis!$E$19,Basis!$D$19,
IF(B32=Basis!$E$20,Basis!$D$20,""))))))</f>
        <v/>
      </c>
      <c r="K32" s="32" t="str">
        <f>IF('08'!E32="","",
IF(B32=Basis!$E$14,'08'!I32*'08'!E32*24,""))</f>
        <v/>
      </c>
      <c r="L32" s="33"/>
      <c r="M32" s="34"/>
    </row>
    <row r="33" spans="1:11" ht="24" customHeight="1" thickBot="1" x14ac:dyDescent="0.3">
      <c r="B33" s="29"/>
      <c r="C33" s="29"/>
      <c r="D33" s="29"/>
      <c r="G33"/>
      <c r="H33" s="70" t="s">
        <v>2</v>
      </c>
      <c r="J33" s="35">
        <f>SUM(J16:J32)</f>
        <v>0</v>
      </c>
      <c r="K33" s="36">
        <f>SUM(K16:K32)</f>
        <v>0</v>
      </c>
    </row>
    <row r="34" spans="1:11" ht="24" customHeight="1" thickBot="1" x14ac:dyDescent="0.3">
      <c r="B34" s="29"/>
      <c r="C34" s="29"/>
      <c r="D34" s="29"/>
      <c r="G34"/>
      <c r="H34" s="71" t="s">
        <v>3</v>
      </c>
      <c r="I34" s="37"/>
      <c r="J34" s="83">
        <f>J33+K33</f>
        <v>0</v>
      </c>
      <c r="K34" s="84"/>
    </row>
    <row r="35" spans="1:11" ht="24" customHeight="1" x14ac:dyDescent="0.25">
      <c r="E35" s="37"/>
      <c r="F35" s="37"/>
      <c r="G35" s="37"/>
      <c r="H35" s="82"/>
      <c r="I35" s="82"/>
      <c r="J35" s="82"/>
      <c r="K35" s="33"/>
    </row>
    <row r="36" spans="1:11" ht="24" customHeight="1" x14ac:dyDescent="0.25">
      <c r="E36" s="37"/>
      <c r="F36" s="37"/>
      <c r="G36" s="37"/>
      <c r="H36" s="37"/>
      <c r="I36" s="37"/>
      <c r="J36" s="37"/>
      <c r="K36" s="33"/>
    </row>
    <row r="37" spans="1:11" ht="24" customHeight="1" x14ac:dyDescent="0.25">
      <c r="E37" s="37"/>
      <c r="F37" s="37"/>
      <c r="G37" s="37"/>
      <c r="H37" s="37"/>
      <c r="I37" s="37"/>
      <c r="J37" s="37"/>
      <c r="K37" s="33"/>
    </row>
    <row r="38" spans="1:11" ht="24" customHeight="1" x14ac:dyDescent="0.25">
      <c r="A38" s="38"/>
      <c r="B38" s="38"/>
      <c r="D38" s="69" t="str">
        <f ca="1">Basis!B6&amp;" den, "&amp;TEXT(TODAY(),"TT.MM.JJ")</f>
        <v xml:space="preserve"> den, 27.02.24</v>
      </c>
      <c r="F38" s="37"/>
      <c r="G38" s="37"/>
    </row>
    <row r="39" spans="1:11" ht="12.75" customHeight="1" x14ac:dyDescent="0.25">
      <c r="A39" t="s">
        <v>4</v>
      </c>
      <c r="E39" s="37"/>
      <c r="F39" s="37"/>
      <c r="G39" s="37"/>
      <c r="H39" s="82"/>
      <c r="I39" s="82"/>
      <c r="J39" s="82"/>
    </row>
    <row r="40" spans="1:11" ht="12.75" customHeight="1" x14ac:dyDescent="0.25">
      <c r="E40" s="37"/>
      <c r="F40" s="37"/>
      <c r="G40" s="37"/>
      <c r="H40" s="37"/>
      <c r="I40" s="37"/>
      <c r="J40" s="37"/>
    </row>
    <row r="41" spans="1:11" ht="12.75" customHeight="1" x14ac:dyDescent="0.25">
      <c r="E41" s="37"/>
      <c r="F41" s="37"/>
      <c r="G41" s="37"/>
      <c r="H41" s="37"/>
      <c r="I41" s="37"/>
      <c r="J41" s="37"/>
    </row>
    <row r="42" spans="1:11" ht="27" customHeight="1" thickBot="1" x14ac:dyDescent="0.3">
      <c r="A42" s="62"/>
      <c r="B42" s="62"/>
      <c r="C42" s="62"/>
      <c r="D42" s="62"/>
      <c r="E42" s="63"/>
      <c r="F42" s="63"/>
      <c r="G42" s="63"/>
      <c r="H42" s="63"/>
      <c r="I42" s="63"/>
      <c r="J42" s="63"/>
      <c r="K42" s="62"/>
    </row>
    <row r="43" spans="1:11" ht="31.5" customHeight="1" x14ac:dyDescent="0.25">
      <c r="A43" s="39" t="s">
        <v>34</v>
      </c>
      <c r="E43" s="40" t="s">
        <v>5</v>
      </c>
      <c r="F43" s="40"/>
      <c r="G43" s="40"/>
      <c r="J43" s="64"/>
      <c r="K43" s="64"/>
    </row>
    <row r="44" spans="1:11" ht="31.5" customHeight="1" x14ac:dyDescent="0.25">
      <c r="E44" t="s">
        <v>6</v>
      </c>
      <c r="G44"/>
      <c r="J44" s="65"/>
      <c r="K44" s="65"/>
    </row>
  </sheetData>
  <sheetProtection sheet="1" selectLockedCells="1"/>
  <mergeCells count="12">
    <mergeCell ref="A1:K2"/>
    <mergeCell ref="A3:K4"/>
    <mergeCell ref="H39:J39"/>
    <mergeCell ref="A6:B6"/>
    <mergeCell ref="A8:B8"/>
    <mergeCell ref="C8:H8"/>
    <mergeCell ref="A10:B10"/>
    <mergeCell ref="A12:B12"/>
    <mergeCell ref="C12:D12"/>
    <mergeCell ref="A14:K14"/>
    <mergeCell ref="J34:K34"/>
    <mergeCell ref="H35:J35"/>
  </mergeCells>
  <conditionalFormatting sqref="A16:A32">
    <cfRule type="expression" dxfId="9" priority="2">
      <formula>WEEKDAY($A16,2)&gt;=6</formula>
    </cfRule>
  </conditionalFormatting>
  <conditionalFormatting sqref="H16:I32">
    <cfRule type="containsText" dxfId="8" priority="1" operator="containsText" text="FALSCH">
      <formula>NOT(ISERROR(SEARCH("FALSCH",H16)))</formula>
    </cfRule>
  </conditionalFormatting>
  <pageMargins left="0.78740157480314965" right="0.19685039370078741" top="0.39370078740157483" bottom="0.39370078740157483" header="0" footer="0"/>
  <pageSetup paperSize="9" scale="79" orientation="portrait" horizontalDpi="300" verticalDpi="300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9310E6-DB6C-473B-A49A-07FA1450BBB5}">
          <x14:formula1>
            <xm:f>Basis!$E$13:$E$20</xm:f>
          </x14:formula1>
          <xm:sqref>B16:B32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Basis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'01'!Druckbereich</vt:lpstr>
      <vt:lpstr>'02'!Druckbereich</vt:lpstr>
      <vt:lpstr>'03'!Druckbereich</vt:lpstr>
      <vt:lpstr>'04'!Druckbereich</vt:lpstr>
      <vt:lpstr>'05'!Druckbereich</vt:lpstr>
      <vt:lpstr>'06'!Druckbereich</vt:lpstr>
      <vt:lpstr>'07'!Druckbereich</vt:lpstr>
      <vt:lpstr>'08'!Druckbereich</vt:lpstr>
      <vt:lpstr>'09'!Druckbereich</vt:lpstr>
      <vt:lpstr>'10'!Druckbereich</vt:lpstr>
      <vt:lpstr>'11'!Druckbereich</vt:lpstr>
      <vt:lpstr>'12'!Druckbereich</vt:lpstr>
    </vt:vector>
  </TitlesOfParts>
  <Company>selbst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Lindner</dc:creator>
  <cp:lastModifiedBy>SiB-Club e.V.</cp:lastModifiedBy>
  <cp:lastPrinted>2024-02-15T12:01:43Z</cp:lastPrinted>
  <dcterms:created xsi:type="dcterms:W3CDTF">2012-12-05T11:00:09Z</dcterms:created>
  <dcterms:modified xsi:type="dcterms:W3CDTF">2024-02-27T09:56:21Z</dcterms:modified>
</cp:coreProperties>
</file>